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dice de transparencia  ITSP\2019\ESTADISTICA DIETAS\"/>
    </mc:Choice>
  </mc:AlternateContent>
  <bookViews>
    <workbookView xWindow="0" yWindow="0" windowWidth="28800" windowHeight="12300"/>
  </bookViews>
  <sheets>
    <sheet name="2019 DIETA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4" i="3" l="1"/>
  <c r="F194" i="3"/>
  <c r="E194" i="3"/>
  <c r="D194" i="3"/>
  <c r="B194" i="3"/>
  <c r="A176" i="3"/>
  <c r="G175" i="3"/>
  <c r="F175" i="3"/>
  <c r="G174" i="3"/>
  <c r="F174" i="3"/>
  <c r="G173" i="3"/>
  <c r="F173" i="3"/>
  <c r="G172" i="3"/>
  <c r="G176" i="3" s="1"/>
  <c r="F172" i="3"/>
  <c r="G171" i="3"/>
  <c r="F171" i="3"/>
  <c r="G170" i="3"/>
  <c r="F170" i="3"/>
  <c r="G169" i="3"/>
  <c r="F169" i="3"/>
  <c r="J185" i="3" l="1"/>
  <c r="G143" i="3"/>
  <c r="A148" i="3"/>
  <c r="B192" i="3" s="1"/>
  <c r="B193" i="3"/>
  <c r="F147" i="3"/>
  <c r="G147" i="3"/>
  <c r="A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46" i="3"/>
  <c r="F146" i="3"/>
  <c r="G145" i="3"/>
  <c r="F145" i="3"/>
  <c r="G144" i="3"/>
  <c r="F144" i="3"/>
  <c r="F143" i="3"/>
  <c r="G142" i="3"/>
  <c r="F142" i="3"/>
  <c r="G141" i="3"/>
  <c r="F141" i="3"/>
  <c r="G140" i="3"/>
  <c r="F140" i="3"/>
  <c r="G139" i="3"/>
  <c r="F139" i="3"/>
  <c r="G138" i="3"/>
  <c r="F138" i="3"/>
  <c r="G148" i="3" l="1"/>
  <c r="G149" i="3" s="1"/>
  <c r="D192" i="3" s="1"/>
  <c r="E192" i="3" s="1"/>
  <c r="F192" i="3" s="1"/>
  <c r="G162" i="3"/>
  <c r="D193" i="3" s="1"/>
  <c r="E193" i="3" s="1"/>
  <c r="F193" i="3" s="1"/>
  <c r="G193" i="3" s="1"/>
  <c r="F130" i="3"/>
  <c r="G130" i="3"/>
  <c r="A131" i="3"/>
  <c r="B191" i="3" s="1"/>
  <c r="F129" i="3"/>
  <c r="G129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G122" i="3"/>
  <c r="F122" i="3"/>
  <c r="G109" i="3"/>
  <c r="G110" i="3"/>
  <c r="G111" i="3"/>
  <c r="G112" i="3"/>
  <c r="G113" i="3"/>
  <c r="G114" i="3"/>
  <c r="F109" i="3"/>
  <c r="F110" i="3"/>
  <c r="F111" i="3"/>
  <c r="F112" i="3"/>
  <c r="F113" i="3"/>
  <c r="F114" i="3"/>
  <c r="A115" i="3"/>
  <c r="B190" i="3" s="1"/>
  <c r="G108" i="3"/>
  <c r="F108" i="3"/>
  <c r="A102" i="3"/>
  <c r="B189" i="3" s="1"/>
  <c r="G95" i="3"/>
  <c r="G96" i="3"/>
  <c r="G97" i="3"/>
  <c r="G98" i="3"/>
  <c r="G99" i="3"/>
  <c r="G100" i="3"/>
  <c r="G101" i="3"/>
  <c r="F95" i="3"/>
  <c r="F96" i="3"/>
  <c r="F97" i="3"/>
  <c r="F98" i="3"/>
  <c r="F99" i="3"/>
  <c r="F100" i="3"/>
  <c r="F101" i="3"/>
  <c r="G94" i="3"/>
  <c r="F94" i="3"/>
  <c r="G192" i="3" l="1"/>
  <c r="G131" i="3"/>
  <c r="G132" i="3" s="1"/>
  <c r="D191" i="3" s="1"/>
  <c r="E191" i="3" s="1"/>
  <c r="F191" i="3" s="1"/>
  <c r="G102" i="3"/>
  <c r="D189" i="3" s="1"/>
  <c r="E189" i="3" s="1"/>
  <c r="F189" i="3" s="1"/>
  <c r="G189" i="3" s="1"/>
  <c r="G115" i="3"/>
  <c r="D190" i="3" s="1"/>
  <c r="E190" i="3" s="1"/>
  <c r="F190" i="3" s="1"/>
  <c r="G83" i="3"/>
  <c r="G81" i="3"/>
  <c r="G80" i="3"/>
  <c r="G82" i="3"/>
  <c r="G67" i="3"/>
  <c r="G68" i="3"/>
  <c r="G69" i="3"/>
  <c r="G70" i="3"/>
  <c r="A87" i="3"/>
  <c r="B188" i="3" s="1"/>
  <c r="G86" i="3"/>
  <c r="F86" i="3"/>
  <c r="G85" i="3"/>
  <c r="F85" i="3"/>
  <c r="G84" i="3"/>
  <c r="F84" i="3"/>
  <c r="F83" i="3"/>
  <c r="F82" i="3"/>
  <c r="F81" i="3"/>
  <c r="F80" i="3"/>
  <c r="G79" i="3"/>
  <c r="F79" i="3"/>
  <c r="G78" i="3"/>
  <c r="F78" i="3"/>
  <c r="A71" i="3"/>
  <c r="B187" i="3" s="1"/>
  <c r="F70" i="3"/>
  <c r="F69" i="3"/>
  <c r="F68" i="3"/>
  <c r="F67" i="3"/>
  <c r="G66" i="3"/>
  <c r="F66" i="3"/>
  <c r="G65" i="3"/>
  <c r="F65" i="3"/>
  <c r="G64" i="3"/>
  <c r="F64" i="3"/>
  <c r="G191" i="3" l="1"/>
  <c r="G190" i="3"/>
  <c r="G87" i="3"/>
  <c r="G88" i="3" s="1"/>
  <c r="D188" i="3" s="1"/>
  <c r="E188" i="3" s="1"/>
  <c r="F188" i="3" s="1"/>
  <c r="G188" i="3" s="1"/>
  <c r="G71" i="3"/>
  <c r="G72" i="3" s="1"/>
  <c r="D187" i="3" s="1"/>
  <c r="E187" i="3" s="1"/>
  <c r="F187" i="3" s="1"/>
  <c r="G187" i="3" s="1"/>
  <c r="G53" i="3"/>
  <c r="G52" i="3"/>
  <c r="G51" i="3"/>
  <c r="A57" i="3" l="1"/>
  <c r="B186" i="3" s="1"/>
  <c r="F56" i="3"/>
  <c r="G56" i="3"/>
  <c r="F55" i="3"/>
  <c r="G55" i="3"/>
  <c r="F54" i="3"/>
  <c r="G54" i="3"/>
  <c r="F53" i="3"/>
  <c r="F52" i="3"/>
  <c r="F51" i="3"/>
  <c r="G50" i="3"/>
  <c r="F50" i="3"/>
  <c r="G49" i="3"/>
  <c r="F49" i="3"/>
  <c r="G48" i="3"/>
  <c r="F48" i="3"/>
  <c r="G57" i="3" l="1"/>
  <c r="G58" i="3" s="1"/>
  <c r="D186" i="3" l="1"/>
  <c r="E186" i="3" s="1"/>
  <c r="F186" i="3" s="1"/>
  <c r="G186" i="3" s="1"/>
  <c r="A42" i="3"/>
  <c r="B185" i="3" s="1"/>
  <c r="G41" i="3"/>
  <c r="F41" i="3"/>
  <c r="G40" i="3"/>
  <c r="F40" i="3"/>
  <c r="G39" i="3"/>
  <c r="F39" i="3"/>
  <c r="G38" i="3"/>
  <c r="F38" i="3"/>
  <c r="G37" i="3"/>
  <c r="F37" i="3"/>
  <c r="G36" i="3"/>
  <c r="F36" i="3"/>
  <c r="G42" i="3" l="1"/>
  <c r="D185" i="3" s="1"/>
  <c r="E185" i="3" s="1"/>
  <c r="A30" i="3"/>
  <c r="B184" i="3" s="1"/>
  <c r="G23" i="3"/>
  <c r="G24" i="3"/>
  <c r="G25" i="3"/>
  <c r="G26" i="3"/>
  <c r="G27" i="3"/>
  <c r="G28" i="3"/>
  <c r="G29" i="3"/>
  <c r="F29" i="3"/>
  <c r="F28" i="3"/>
  <c r="F27" i="3"/>
  <c r="F26" i="3"/>
  <c r="F25" i="3"/>
  <c r="F24" i="3"/>
  <c r="F23" i="3"/>
  <c r="G22" i="3"/>
  <c r="F22" i="3"/>
  <c r="G11" i="3"/>
  <c r="G12" i="3"/>
  <c r="G10" i="3"/>
  <c r="G7" i="3"/>
  <c r="G8" i="3"/>
  <c r="G6" i="3"/>
  <c r="G30" i="3" l="1"/>
  <c r="D184" i="3" s="1"/>
  <c r="E184" i="3" s="1"/>
  <c r="F184" i="3" s="1"/>
  <c r="F185" i="3"/>
  <c r="G185" i="3" s="1"/>
  <c r="G13" i="3"/>
  <c r="D183" i="3" s="1"/>
  <c r="E183" i="3" s="1"/>
  <c r="A13" i="3"/>
  <c r="B183" i="3" s="1"/>
  <c r="B195" i="3" s="1"/>
  <c r="F12" i="3"/>
  <c r="F11" i="3"/>
  <c r="F10" i="3"/>
  <c r="F9" i="3"/>
  <c r="F8" i="3"/>
  <c r="F7" i="3"/>
  <c r="F6" i="3"/>
  <c r="E195" i="3" l="1"/>
  <c r="G184" i="3"/>
  <c r="F183" i="3"/>
  <c r="F195" i="3" s="1"/>
  <c r="D195" i="3"/>
  <c r="G183" i="3" l="1"/>
  <c r="G195" i="3" s="1"/>
</calcChain>
</file>

<file path=xl/sharedStrings.xml><?xml version="1.0" encoding="utf-8"?>
<sst xmlns="http://schemas.openxmlformats.org/spreadsheetml/2006/main" count="360" uniqueCount="165">
  <si>
    <t>N° SESIONES</t>
  </si>
  <si>
    <t>CANTIDAD ASISTENCIA DE DIRECTIVOS</t>
  </si>
  <si>
    <t>MES</t>
  </si>
  <si>
    <t xml:space="preserve">Enero </t>
  </si>
  <si>
    <t>Febrero</t>
  </si>
  <si>
    <t>Marzo</t>
  </si>
  <si>
    <t>Abril</t>
  </si>
  <si>
    <t xml:space="preserve">Mayo </t>
  </si>
  <si>
    <t>Total</t>
  </si>
  <si>
    <t>FECHA DE  DE SESIÓN</t>
  </si>
  <si>
    <t>TOTAL DE CANTIDAD DE DIETAS PAGADAS A DIRECTIVOS</t>
  </si>
  <si>
    <t>Junio</t>
  </si>
  <si>
    <t>Julio</t>
  </si>
  <si>
    <t>Agosto</t>
  </si>
  <si>
    <t>Septiembre</t>
  </si>
  <si>
    <t>Octubre</t>
  </si>
  <si>
    <t>Noviembre</t>
  </si>
  <si>
    <t>Diciembre</t>
  </si>
  <si>
    <t>NO. SESIONES EFECTUADAS</t>
  </si>
  <si>
    <t>TOTAL DE ASISTENTES</t>
  </si>
  <si>
    <t>HORA DE SESION</t>
  </si>
  <si>
    <t>4.30 P.M</t>
  </si>
  <si>
    <t>4.40 P.M</t>
  </si>
  <si>
    <t>4.35 P.M</t>
  </si>
  <si>
    <t>4.15 P.M</t>
  </si>
  <si>
    <t>DIETAS  DIRECTIVOS POR MES  SEGÚN CANTIDAD DE DIRECTIVOS PRESENTES Y MONTOS DE DIETAS PAGADAS</t>
  </si>
  <si>
    <t>MONTO DE DIETA</t>
  </si>
  <si>
    <t>NO DE DIETAS PAGADAS</t>
  </si>
  <si>
    <t>TOTAL DIETAS COLONES</t>
  </si>
  <si>
    <t>IMPUESTO DE LA RENTA</t>
  </si>
  <si>
    <t>MONTO DEPOSITADO</t>
  </si>
  <si>
    <t xml:space="preserve"> (*) Unicamente se pagan 8 sesiones maximo por mes.</t>
  </si>
  <si>
    <t>** se realiza  dentro de la jornada  laboral por los que no se cancelan dietas a los representantes del MOPT.</t>
  </si>
  <si>
    <t>MINISTRO O VICEMINISTRO EN CALIDAD DE MINISTRO (*)</t>
  </si>
  <si>
    <t>*No se reconoce pago de dietas al Presidente de conformidad con el artículo 12 de la Ley No. 7798</t>
  </si>
  <si>
    <t>ENER0 2019</t>
  </si>
  <si>
    <t>3.45 P.M</t>
  </si>
  <si>
    <t>4.25 P.M</t>
  </si>
  <si>
    <t xml:space="preserve">4.25 P.M </t>
  </si>
  <si>
    <t>4.20 P.M</t>
  </si>
  <si>
    <t>(-)</t>
  </si>
  <si>
    <t xml:space="preserve">(-) No se reconoce pago de un directivo por fungir como ministro en esta sesión. </t>
  </si>
  <si>
    <t>FEBRERO 2019</t>
  </si>
  <si>
    <t>001-19</t>
  </si>
  <si>
    <t>002-19</t>
  </si>
  <si>
    <t>003-19</t>
  </si>
  <si>
    <t>004-19</t>
  </si>
  <si>
    <t>005-19</t>
  </si>
  <si>
    <t>006-19</t>
  </si>
  <si>
    <t>007-19</t>
  </si>
  <si>
    <t>014-19</t>
  </si>
  <si>
    <t>015-19</t>
  </si>
  <si>
    <t>013-19</t>
  </si>
  <si>
    <t>012-19</t>
  </si>
  <si>
    <t>011-19</t>
  </si>
  <si>
    <t>010-19</t>
  </si>
  <si>
    <t>009-19</t>
  </si>
  <si>
    <t>008-19</t>
  </si>
  <si>
    <t xml:space="preserve">4.35 P.M </t>
  </si>
  <si>
    <t xml:space="preserve">RESUMEN ANUAL SESIONES EFECTUADAS Y PAGADAS   2019 </t>
  </si>
  <si>
    <t>MARZO 2019</t>
  </si>
  <si>
    <t>016-19</t>
  </si>
  <si>
    <t>017-19</t>
  </si>
  <si>
    <t>018-19</t>
  </si>
  <si>
    <t>019-19</t>
  </si>
  <si>
    <t>020-19</t>
  </si>
  <si>
    <t>021-19</t>
  </si>
  <si>
    <t>4.55 P.M</t>
  </si>
  <si>
    <t>4.45 P.M</t>
  </si>
  <si>
    <t xml:space="preserve">4.50 P.M </t>
  </si>
  <si>
    <t>ABRIL 2019</t>
  </si>
  <si>
    <t>022-19</t>
  </si>
  <si>
    <t>023-19</t>
  </si>
  <si>
    <t>024-19</t>
  </si>
  <si>
    <t>025-19</t>
  </si>
  <si>
    <t>026-19</t>
  </si>
  <si>
    <t>027-19</t>
  </si>
  <si>
    <t>028-19</t>
  </si>
  <si>
    <t>029-19</t>
  </si>
  <si>
    <t>030-19</t>
  </si>
  <si>
    <t>4.50 P.M</t>
  </si>
  <si>
    <t xml:space="preserve">5.30 P.M </t>
  </si>
  <si>
    <t>5.00 P.M</t>
  </si>
  <si>
    <t>Se reducen 2 pagos de dietas  de acuerdo al maximo de 8 para dos miembros.</t>
  </si>
  <si>
    <t>MAYO  2019</t>
  </si>
  <si>
    <t>JUNIO  2019</t>
  </si>
  <si>
    <t>031-19</t>
  </si>
  <si>
    <t>032-19</t>
  </si>
  <si>
    <t>033-19</t>
  </si>
  <si>
    <t>035-19</t>
  </si>
  <si>
    <t>034-19</t>
  </si>
  <si>
    <t>036-19</t>
  </si>
  <si>
    <t>5.15 P.M</t>
  </si>
  <si>
    <t>037-19</t>
  </si>
  <si>
    <t>038-19</t>
  </si>
  <si>
    <t>039-19</t>
  </si>
  <si>
    <t>040-19</t>
  </si>
  <si>
    <t>041-19</t>
  </si>
  <si>
    <t>042-19</t>
  </si>
  <si>
    <t>043-19</t>
  </si>
  <si>
    <t>044-19</t>
  </si>
  <si>
    <t>045-19</t>
  </si>
  <si>
    <t>046-19</t>
  </si>
  <si>
    <t>JULIO  2019</t>
  </si>
  <si>
    <t>047-19</t>
  </si>
  <si>
    <t>048-19</t>
  </si>
  <si>
    <t>049-19</t>
  </si>
  <si>
    <t>050-19</t>
  </si>
  <si>
    <t>051-19</t>
  </si>
  <si>
    <t>052-19</t>
  </si>
  <si>
    <t>053-19</t>
  </si>
  <si>
    <t>054-19</t>
  </si>
  <si>
    <t>AGOSTO  2019</t>
  </si>
  <si>
    <t>055-19</t>
  </si>
  <si>
    <t>056-19</t>
  </si>
  <si>
    <t>057-19</t>
  </si>
  <si>
    <t>058-19</t>
  </si>
  <si>
    <t>059-19</t>
  </si>
  <si>
    <t>060-19</t>
  </si>
  <si>
    <t>061-19</t>
  </si>
  <si>
    <t>29/08/20219</t>
  </si>
  <si>
    <t>4.05 P.M</t>
  </si>
  <si>
    <t>SETIEMBRE 2019</t>
  </si>
  <si>
    <t>062-19</t>
  </si>
  <si>
    <t>063-19</t>
  </si>
  <si>
    <t>064-19</t>
  </si>
  <si>
    <t>065-19</t>
  </si>
  <si>
    <t>066-19</t>
  </si>
  <si>
    <t>067-19</t>
  </si>
  <si>
    <t>068-19</t>
  </si>
  <si>
    <t>17/09/219</t>
  </si>
  <si>
    <t>069-20</t>
  </si>
  <si>
    <t>070-20</t>
  </si>
  <si>
    <t xml:space="preserve">Se reducen 3 pagos de dietas  de acuerdo al maximo de 8 para dos miembros </t>
  </si>
  <si>
    <t>(*)</t>
  </si>
  <si>
    <t>(*) Se reducen 4 pagos de dietas  de acuerdo al maximo de 8 para dos miembros.</t>
  </si>
  <si>
    <t>(-) funge un miembro como ministro.</t>
  </si>
  <si>
    <t>OCTUBRE 2019</t>
  </si>
  <si>
    <t>NOVIEMBRE 2019</t>
  </si>
  <si>
    <t>072-19</t>
  </si>
  <si>
    <t>073-19</t>
  </si>
  <si>
    <t>074-19</t>
  </si>
  <si>
    <t>075-19</t>
  </si>
  <si>
    <t>076-19</t>
  </si>
  <si>
    <t>077-19</t>
  </si>
  <si>
    <t>078-19</t>
  </si>
  <si>
    <t>081-19</t>
  </si>
  <si>
    <t>079-19</t>
  </si>
  <si>
    <t>080-19</t>
  </si>
  <si>
    <t>(*) Se reducen 8 pagos de dietas  de acuerdo al maximo de 8 para dos miembros.</t>
  </si>
  <si>
    <t>085-19</t>
  </si>
  <si>
    <t>083-19</t>
  </si>
  <si>
    <t>084-19</t>
  </si>
  <si>
    <t>086-19</t>
  </si>
  <si>
    <t>087-19</t>
  </si>
  <si>
    <t>088-19</t>
  </si>
  <si>
    <t>082-19</t>
  </si>
  <si>
    <t>(*) Se reducen 0 pagos de dietas  de acuerdo al maximo de 8 para dos miembros.</t>
  </si>
  <si>
    <t>089-19</t>
  </si>
  <si>
    <t>090-19</t>
  </si>
  <si>
    <t>091-19</t>
  </si>
  <si>
    <t>092-19</t>
  </si>
  <si>
    <t>093-19</t>
  </si>
  <si>
    <t>094-19</t>
  </si>
  <si>
    <t>095-19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</si>
</sst>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4" borderId="0" applyNumberFormat="0" applyBorder="0" applyAlignment="0" applyProtection="0"/>
  </cellStyleXfs>
  <cellXfs count="57"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0" fontId="3" fillId="2" borderId="1" xfId="1" applyFont="1" applyBorder="1" applyAlignment="1">
      <alignment horizontal="center"/>
    </xf>
    <xf numFmtId="14" fontId="3" fillId="2" borderId="1" xfId="1" applyNumberFormat="1" applyFont="1" applyBorder="1"/>
    <xf numFmtId="0" fontId="3" fillId="2" borderId="1" xfId="1" applyNumberFormat="1" applyFont="1" applyBorder="1" applyAlignment="1">
      <alignment horizontal="center"/>
    </xf>
    <xf numFmtId="0" fontId="3" fillId="2" borderId="1" xfId="1" applyFont="1" applyBorder="1" applyAlignment="1">
      <alignment horizontal="center" wrapText="1"/>
    </xf>
    <xf numFmtId="0" fontId="3" fillId="2" borderId="1" xfId="1" applyFont="1" applyBorder="1" applyAlignment="1">
      <alignment wrapText="1"/>
    </xf>
    <xf numFmtId="0" fontId="3" fillId="7" borderId="6" xfId="0" applyFont="1" applyFill="1" applyBorder="1" applyAlignment="1">
      <alignment horizontal="center" vertical="center"/>
    </xf>
    <xf numFmtId="14" fontId="3" fillId="7" borderId="6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0" fillId="3" borderId="12" xfId="0" applyFill="1" applyBorder="1"/>
    <xf numFmtId="1" fontId="4" fillId="3" borderId="13" xfId="0" applyNumberFormat="1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3" borderId="14" xfId="0" applyFill="1" applyBorder="1"/>
    <xf numFmtId="1" fontId="4" fillId="3" borderId="10" xfId="0" applyNumberFormat="1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5" xfId="0" applyNumberFormat="1" applyFill="1" applyBorder="1"/>
    <xf numFmtId="0" fontId="0" fillId="3" borderId="16" xfId="0" applyFill="1" applyBorder="1"/>
    <xf numFmtId="1" fontId="4" fillId="3" borderId="17" xfId="0" applyNumberFormat="1" applyFont="1" applyFill="1" applyBorder="1" applyAlignment="1">
      <alignment horizontal="center"/>
    </xf>
    <xf numFmtId="0" fontId="0" fillId="6" borderId="18" xfId="0" applyFill="1" applyBorder="1"/>
    <xf numFmtId="1" fontId="2" fillId="6" borderId="19" xfId="0" applyNumberFormat="1" applyFont="1" applyFill="1" applyBorder="1" applyAlignment="1">
      <alignment horizontal="center"/>
    </xf>
    <xf numFmtId="0" fontId="0" fillId="6" borderId="19" xfId="0" applyFill="1" applyBorder="1"/>
    <xf numFmtId="164" fontId="2" fillId="6" borderId="20" xfId="0" applyNumberFormat="1" applyFont="1" applyFill="1" applyBorder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8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2" fillId="0" borderId="0" xfId="0" applyFont="1"/>
    <xf numFmtId="0" fontId="11" fillId="0" borderId="1" xfId="0" applyFont="1" applyBorder="1" applyAlignment="1">
      <alignment horizontal="center"/>
    </xf>
    <xf numFmtId="164" fontId="5" fillId="6" borderId="19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49" fontId="5" fillId="4" borderId="2" xfId="2" applyNumberFormat="1" applyFon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3" fillId="2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</cellXfs>
  <cellStyles count="3">
    <cellStyle name="40% - Énfasis5" xfId="2" builtinId="47"/>
    <cellStyle name="Énfasis5" xfId="1" builtinId="45"/>
    <cellStyle name="Normal" xfId="0" builtinId="0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CR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DIETAS'!$G$182</c:f>
              <c:strCache>
                <c:ptCount val="1"/>
                <c:pt idx="0">
                  <c:v>MONTO DEPOSITADO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69-4011-B0B7-62ABB48082B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69-4011-B0B7-62ABB48082B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65-43EC-BDCD-AB8F2A35CC0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65-43EC-BDCD-AB8F2A35CC0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792-46B9-92FD-8D14FEF2D30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792-46B9-92FD-8D14FEF2D30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1D3-4E7C-B1C4-77537495C269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1D3-4E7C-B1C4-77537495C269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1D3-4E7C-B1C4-77537495C269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695-4C1A-8FE3-9ADDA68AC730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695-4C1A-8FE3-9ADDA68AC730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1316-4DF1-80AD-98778C3F8E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'2019 DIETAS'!$A$183:$A$194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 DIETAS'!$G$183:$G$194</c:f>
              <c:numCache>
                <c:formatCode>"₡"#,##0.00</c:formatCode>
                <c:ptCount val="12"/>
                <c:pt idx="0">
                  <c:v>1182906.172</c:v>
                </c:pt>
                <c:pt idx="1">
                  <c:v>1520879.3640000001</c:v>
                </c:pt>
                <c:pt idx="2">
                  <c:v>929426.27800000017</c:v>
                </c:pt>
                <c:pt idx="3">
                  <c:v>1563126.013</c:v>
                </c:pt>
                <c:pt idx="4">
                  <c:v>1394139.4169999999</c:v>
                </c:pt>
                <c:pt idx="5">
                  <c:v>1478632.7150000001</c:v>
                </c:pt>
                <c:pt idx="6">
                  <c:v>1640164.0200000003</c:v>
                </c:pt>
                <c:pt idx="7">
                  <c:v>1528334.655</c:v>
                </c:pt>
                <c:pt idx="8">
                  <c:v>1714716.9300000002</c:v>
                </c:pt>
                <c:pt idx="9">
                  <c:v>2027839.1520000002</c:v>
                </c:pt>
                <c:pt idx="10">
                  <c:v>1563126.013</c:v>
                </c:pt>
                <c:pt idx="11">
                  <c:v>1732112.6090000002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0-4EA2-9255-0362000A18A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'2019 DIETAS'!$B$182</c:f>
              <c:strCache>
                <c:ptCount val="1"/>
                <c:pt idx="0">
                  <c:v>NO. SESIONES EFECTUADAS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 DIETAS'!$A$183:$A$194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'2019 DIETAS'!$B$183:$B$194</c:f>
              <c:numCache>
                <c:formatCode>0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8-4393-9159-952B7E63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92337680"/>
        <c:axId val="1092340176"/>
        <c:axId val="0"/>
      </c:bar3DChart>
      <c:catAx>
        <c:axId val="109233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092340176"/>
        <c:crosses val="autoZero"/>
        <c:auto val="1"/>
        <c:lblAlgn val="ctr"/>
        <c:lblOffset val="100"/>
        <c:noMultiLvlLbl val="0"/>
      </c:catAx>
      <c:valAx>
        <c:axId val="10923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09233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197</xdr:row>
      <xdr:rowOff>7620</xdr:rowOff>
    </xdr:from>
    <xdr:to>
      <xdr:col>4</xdr:col>
      <xdr:colOff>678180</xdr:colOff>
      <xdr:row>214</xdr:row>
      <xdr:rowOff>60960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197</xdr:row>
      <xdr:rowOff>0</xdr:rowOff>
    </xdr:from>
    <xdr:to>
      <xdr:col>9</xdr:col>
      <xdr:colOff>358140</xdr:colOff>
      <xdr:row>214</xdr:row>
      <xdr:rowOff>45720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topLeftCell="A153" workbookViewId="0">
      <selection activeCell="I175" sqref="I175"/>
    </sheetView>
  </sheetViews>
  <sheetFormatPr baseColWidth="10" defaultRowHeight="14.4" x14ac:dyDescent="0.3"/>
  <cols>
    <col min="2" max="2" width="13.5546875" customWidth="1"/>
    <col min="3" max="3" width="16.88671875" customWidth="1"/>
    <col min="4" max="4" width="16.109375" customWidth="1"/>
    <col min="5" max="5" width="15.44140625" customWidth="1"/>
    <col min="6" max="6" width="17.33203125" customWidth="1"/>
    <col min="7" max="7" width="24.44140625" customWidth="1"/>
  </cols>
  <sheetData>
    <row r="1" spans="1:8" ht="33.6" x14ac:dyDescent="0.3">
      <c r="A1" s="53">
        <v>2019</v>
      </c>
      <c r="B1" s="53"/>
      <c r="C1" s="53"/>
      <c r="D1" s="53"/>
      <c r="E1" s="53"/>
      <c r="F1" s="53"/>
      <c r="G1" s="53"/>
    </row>
    <row r="2" spans="1:8" x14ac:dyDescent="0.3">
      <c r="A2" s="52" t="s">
        <v>25</v>
      </c>
      <c r="B2" s="52"/>
      <c r="C2" s="52"/>
      <c r="D2" s="52"/>
      <c r="E2" s="52"/>
      <c r="F2" s="52"/>
      <c r="G2" s="52"/>
    </row>
    <row r="3" spans="1:8" x14ac:dyDescent="0.3">
      <c r="A3" s="7"/>
      <c r="B3" s="7"/>
      <c r="C3" s="7"/>
      <c r="D3" s="7"/>
      <c r="E3" s="7"/>
      <c r="F3" s="7"/>
      <c r="G3" s="7"/>
    </row>
    <row r="4" spans="1:8" ht="15.6" x14ac:dyDescent="0.3">
      <c r="A4" s="48" t="s">
        <v>35</v>
      </c>
      <c r="B4" s="48"/>
      <c r="C4" s="48"/>
      <c r="D4" s="48"/>
      <c r="E4" s="48"/>
      <c r="F4" s="48"/>
      <c r="G4" s="48"/>
    </row>
    <row r="5" spans="1:8" ht="57.6" x14ac:dyDescent="0.3">
      <c r="A5" s="3" t="s">
        <v>0</v>
      </c>
      <c r="B5" s="4" t="s">
        <v>9</v>
      </c>
      <c r="C5" s="4" t="s">
        <v>20</v>
      </c>
      <c r="D5" s="3" t="s">
        <v>1</v>
      </c>
      <c r="E5" s="6" t="s">
        <v>33</v>
      </c>
      <c r="F5" s="3" t="s">
        <v>19</v>
      </c>
      <c r="G5" s="3" t="s">
        <v>10</v>
      </c>
    </row>
    <row r="6" spans="1:8" ht="15.6" x14ac:dyDescent="0.3">
      <c r="A6" s="2" t="s">
        <v>43</v>
      </c>
      <c r="B6" s="37">
        <v>43482</v>
      </c>
      <c r="C6" s="38" t="s">
        <v>21</v>
      </c>
      <c r="D6" s="40">
        <v>3</v>
      </c>
      <c r="E6" s="40">
        <v>1</v>
      </c>
      <c r="F6" s="36">
        <f>+E6+D6</f>
        <v>4</v>
      </c>
      <c r="G6" s="40">
        <f>+D6</f>
        <v>3</v>
      </c>
    </row>
    <row r="7" spans="1:8" ht="15.6" x14ac:dyDescent="0.3">
      <c r="A7" s="2" t="s">
        <v>44</v>
      </c>
      <c r="B7" s="37">
        <v>43486</v>
      </c>
      <c r="C7" s="38" t="s">
        <v>24</v>
      </c>
      <c r="D7" s="40">
        <v>5</v>
      </c>
      <c r="E7" s="40">
        <v>0</v>
      </c>
      <c r="F7" s="36">
        <f t="shared" ref="F7:F12" si="0">+E7+D7</f>
        <v>5</v>
      </c>
      <c r="G7" s="40">
        <f t="shared" ref="G7:G12" si="1">+D7</f>
        <v>5</v>
      </c>
    </row>
    <row r="8" spans="1:8" ht="15.6" x14ac:dyDescent="0.3">
      <c r="A8" s="2" t="s">
        <v>45</v>
      </c>
      <c r="B8" s="37">
        <v>43488</v>
      </c>
      <c r="C8" s="38" t="s">
        <v>36</v>
      </c>
      <c r="D8" s="40">
        <v>4</v>
      </c>
      <c r="E8" s="40">
        <v>0</v>
      </c>
      <c r="F8" s="36">
        <f t="shared" si="0"/>
        <v>4</v>
      </c>
      <c r="G8" s="40">
        <f t="shared" si="1"/>
        <v>4</v>
      </c>
    </row>
    <row r="9" spans="1:8" ht="18" x14ac:dyDescent="0.35">
      <c r="A9" s="2" t="s">
        <v>46</v>
      </c>
      <c r="B9" s="37">
        <v>43489</v>
      </c>
      <c r="C9" s="38" t="s">
        <v>37</v>
      </c>
      <c r="D9" s="40">
        <v>4</v>
      </c>
      <c r="E9" s="40">
        <v>0</v>
      </c>
      <c r="F9" s="36">
        <f t="shared" si="0"/>
        <v>4</v>
      </c>
      <c r="G9" s="40">
        <v>3</v>
      </c>
      <c r="H9" s="39" t="s">
        <v>40</v>
      </c>
    </row>
    <row r="10" spans="1:8" ht="15.6" x14ac:dyDescent="0.3">
      <c r="A10" s="2" t="s">
        <v>47</v>
      </c>
      <c r="B10" s="37">
        <v>43493</v>
      </c>
      <c r="C10" s="38" t="s">
        <v>38</v>
      </c>
      <c r="D10" s="40">
        <v>5</v>
      </c>
      <c r="E10" s="40">
        <v>1</v>
      </c>
      <c r="F10" s="36">
        <f t="shared" si="0"/>
        <v>6</v>
      </c>
      <c r="G10" s="40">
        <f t="shared" si="1"/>
        <v>5</v>
      </c>
    </row>
    <row r="11" spans="1:8" ht="15.6" x14ac:dyDescent="0.3">
      <c r="A11" s="2" t="s">
        <v>48</v>
      </c>
      <c r="B11" s="37">
        <v>43495</v>
      </c>
      <c r="C11" s="38" t="s">
        <v>39</v>
      </c>
      <c r="D11" s="40">
        <v>4</v>
      </c>
      <c r="E11" s="40">
        <v>0</v>
      </c>
      <c r="F11" s="36">
        <f t="shared" si="0"/>
        <v>4</v>
      </c>
      <c r="G11" s="40">
        <f t="shared" si="1"/>
        <v>4</v>
      </c>
    </row>
    <row r="12" spans="1:8" ht="15.6" x14ac:dyDescent="0.3">
      <c r="A12" s="2" t="s">
        <v>49</v>
      </c>
      <c r="B12" s="37">
        <v>43496</v>
      </c>
      <c r="C12" s="38" t="s">
        <v>23</v>
      </c>
      <c r="D12" s="40">
        <v>4</v>
      </c>
      <c r="E12" s="40">
        <v>1</v>
      </c>
      <c r="F12" s="36">
        <f t="shared" si="0"/>
        <v>5</v>
      </c>
      <c r="G12" s="40">
        <f t="shared" si="1"/>
        <v>4</v>
      </c>
    </row>
    <row r="13" spans="1:8" x14ac:dyDescent="0.3">
      <c r="A13" s="8">
        <f>+COUNTA(A6:A12)</f>
        <v>7</v>
      </c>
      <c r="B13" s="9"/>
      <c r="C13" s="10"/>
      <c r="D13" s="11"/>
      <c r="E13" s="12"/>
      <c r="F13" s="8"/>
      <c r="G13" s="8">
        <f>SUM(G6:G12)</f>
        <v>28</v>
      </c>
    </row>
    <row r="14" spans="1:8" ht="15.6" x14ac:dyDescent="0.3">
      <c r="A14" s="49" t="s">
        <v>34</v>
      </c>
      <c r="B14" s="49"/>
      <c r="C14" s="49"/>
      <c r="D14" s="49"/>
      <c r="E14" s="49"/>
      <c r="F14" s="49"/>
      <c r="G14" s="5"/>
    </row>
    <row r="15" spans="1:8" x14ac:dyDescent="0.3">
      <c r="A15" s="51" t="s">
        <v>32</v>
      </c>
      <c r="B15" s="51"/>
      <c r="C15" s="51"/>
      <c r="D15" s="51"/>
      <c r="E15" s="51"/>
      <c r="F15" s="51"/>
      <c r="G15" s="51"/>
    </row>
    <row r="16" spans="1:8" x14ac:dyDescent="0.3">
      <c r="A16" t="s">
        <v>41</v>
      </c>
    </row>
    <row r="18" spans="1:7" x14ac:dyDescent="0.3">
      <c r="A18" s="52" t="s">
        <v>25</v>
      </c>
      <c r="B18" s="52"/>
      <c r="C18" s="52"/>
      <c r="D18" s="52"/>
      <c r="E18" s="52"/>
      <c r="F18" s="52"/>
      <c r="G18" s="52"/>
    </row>
    <row r="19" spans="1:7" x14ac:dyDescent="0.3">
      <c r="A19" s="7"/>
      <c r="B19" s="7"/>
      <c r="C19" s="7"/>
      <c r="D19" s="7"/>
      <c r="E19" s="7"/>
      <c r="F19" s="7"/>
      <c r="G19" s="7"/>
    </row>
    <row r="20" spans="1:7" ht="15.6" x14ac:dyDescent="0.3">
      <c r="A20" s="48" t="s">
        <v>42</v>
      </c>
      <c r="B20" s="48"/>
      <c r="C20" s="48"/>
      <c r="D20" s="48"/>
      <c r="E20" s="48"/>
      <c r="F20" s="48"/>
      <c r="G20" s="48"/>
    </row>
    <row r="21" spans="1:7" ht="57.6" x14ac:dyDescent="0.3">
      <c r="A21" s="3" t="s">
        <v>0</v>
      </c>
      <c r="B21" s="4" t="s">
        <v>9</v>
      </c>
      <c r="C21" s="4" t="s">
        <v>20</v>
      </c>
      <c r="D21" s="3" t="s">
        <v>1</v>
      </c>
      <c r="E21" s="6" t="s">
        <v>33</v>
      </c>
      <c r="F21" s="3" t="s">
        <v>19</v>
      </c>
      <c r="G21" s="3" t="s">
        <v>10</v>
      </c>
    </row>
    <row r="22" spans="1:7" ht="15.6" x14ac:dyDescent="0.3">
      <c r="A22" s="2" t="s">
        <v>57</v>
      </c>
      <c r="B22" s="37">
        <v>43502</v>
      </c>
      <c r="C22" s="38" t="s">
        <v>39</v>
      </c>
      <c r="D22" s="40">
        <v>4</v>
      </c>
      <c r="E22" s="40">
        <v>1</v>
      </c>
      <c r="F22" s="36">
        <f>+E22+D22</f>
        <v>5</v>
      </c>
      <c r="G22" s="40">
        <f>+D22</f>
        <v>4</v>
      </c>
    </row>
    <row r="23" spans="1:7" ht="15.6" x14ac:dyDescent="0.3">
      <c r="A23" s="2" t="s">
        <v>56</v>
      </c>
      <c r="B23" s="37">
        <v>43503</v>
      </c>
      <c r="C23" s="38" t="s">
        <v>21</v>
      </c>
      <c r="D23" s="40">
        <v>5</v>
      </c>
      <c r="E23" s="40">
        <v>0</v>
      </c>
      <c r="F23" s="36">
        <f t="shared" ref="F23:F29" si="2">+E23+D23</f>
        <v>5</v>
      </c>
      <c r="G23" s="40">
        <f t="shared" ref="G23:G29" si="3">+D23</f>
        <v>5</v>
      </c>
    </row>
    <row r="24" spans="1:7" ht="15.6" x14ac:dyDescent="0.3">
      <c r="A24" s="2" t="s">
        <v>55</v>
      </c>
      <c r="B24" s="37">
        <v>43509</v>
      </c>
      <c r="C24" s="38" t="s">
        <v>21</v>
      </c>
      <c r="D24" s="40">
        <v>4</v>
      </c>
      <c r="E24" s="40">
        <v>1</v>
      </c>
      <c r="F24" s="36">
        <f t="shared" si="2"/>
        <v>5</v>
      </c>
      <c r="G24" s="40">
        <f t="shared" si="3"/>
        <v>4</v>
      </c>
    </row>
    <row r="25" spans="1:7" ht="15.6" x14ac:dyDescent="0.3">
      <c r="A25" s="2" t="s">
        <v>54</v>
      </c>
      <c r="B25" s="37">
        <v>43510</v>
      </c>
      <c r="C25" s="38" t="s">
        <v>21</v>
      </c>
      <c r="D25" s="40">
        <v>5</v>
      </c>
      <c r="E25" s="40">
        <v>1</v>
      </c>
      <c r="F25" s="36">
        <f t="shared" si="2"/>
        <v>6</v>
      </c>
      <c r="G25" s="40">
        <f t="shared" si="3"/>
        <v>5</v>
      </c>
    </row>
    <row r="26" spans="1:7" ht="15.6" x14ac:dyDescent="0.3">
      <c r="A26" s="2" t="s">
        <v>53</v>
      </c>
      <c r="B26" s="37">
        <v>43514</v>
      </c>
      <c r="C26" s="38" t="s">
        <v>58</v>
      </c>
      <c r="D26" s="40">
        <v>5</v>
      </c>
      <c r="E26" s="40">
        <v>1</v>
      </c>
      <c r="F26" s="36">
        <f t="shared" si="2"/>
        <v>6</v>
      </c>
      <c r="G26" s="40">
        <f t="shared" si="3"/>
        <v>5</v>
      </c>
    </row>
    <row r="27" spans="1:7" ht="15.6" x14ac:dyDescent="0.3">
      <c r="A27" s="2" t="s">
        <v>52</v>
      </c>
      <c r="B27" s="37">
        <v>43517</v>
      </c>
      <c r="C27" s="38" t="s">
        <v>23</v>
      </c>
      <c r="D27" s="40">
        <v>4</v>
      </c>
      <c r="E27" s="40">
        <v>1</v>
      </c>
      <c r="F27" s="36">
        <f t="shared" si="2"/>
        <v>5</v>
      </c>
      <c r="G27" s="40">
        <f t="shared" si="3"/>
        <v>4</v>
      </c>
    </row>
    <row r="28" spans="1:7" ht="15.6" x14ac:dyDescent="0.3">
      <c r="A28" s="2" t="s">
        <v>50</v>
      </c>
      <c r="B28" s="37">
        <v>43521</v>
      </c>
      <c r="C28" s="38" t="s">
        <v>22</v>
      </c>
      <c r="D28" s="40">
        <v>4</v>
      </c>
      <c r="E28" s="40">
        <v>1</v>
      </c>
      <c r="F28" s="36">
        <f t="shared" si="2"/>
        <v>5</v>
      </c>
      <c r="G28" s="40">
        <f t="shared" si="3"/>
        <v>4</v>
      </c>
    </row>
    <row r="29" spans="1:7" s="1" customFormat="1" ht="15.6" x14ac:dyDescent="0.3">
      <c r="A29" s="2" t="s">
        <v>51</v>
      </c>
      <c r="B29" s="37">
        <v>43523</v>
      </c>
      <c r="C29" s="38" t="s">
        <v>24</v>
      </c>
      <c r="D29" s="40">
        <v>5</v>
      </c>
      <c r="E29" s="40">
        <v>0</v>
      </c>
      <c r="F29" s="36">
        <f t="shared" si="2"/>
        <v>5</v>
      </c>
      <c r="G29" s="40">
        <f t="shared" si="3"/>
        <v>5</v>
      </c>
    </row>
    <row r="30" spans="1:7" x14ac:dyDescent="0.3">
      <c r="A30" s="8">
        <f>+COUNTA(A22:A29)</f>
        <v>8</v>
      </c>
      <c r="B30" s="9"/>
      <c r="C30" s="10"/>
      <c r="D30" s="11"/>
      <c r="E30" s="12"/>
      <c r="F30" s="8"/>
      <c r="G30" s="8">
        <f>SUM(G22:G29)</f>
        <v>36</v>
      </c>
    </row>
    <row r="31" spans="1:7" ht="15.6" x14ac:dyDescent="0.3">
      <c r="A31" s="49" t="s">
        <v>34</v>
      </c>
      <c r="B31" s="49"/>
      <c r="C31" s="49"/>
      <c r="D31" s="49"/>
      <c r="E31" s="49"/>
      <c r="F31" s="49"/>
      <c r="G31" s="5"/>
    </row>
    <row r="32" spans="1:7" x14ac:dyDescent="0.3">
      <c r="A32" s="51" t="s">
        <v>32</v>
      </c>
      <c r="B32" s="51"/>
      <c r="C32" s="51"/>
      <c r="D32" s="51"/>
      <c r="E32" s="51"/>
      <c r="F32" s="51"/>
      <c r="G32" s="51"/>
    </row>
    <row r="33" spans="1:7" s="1" customFormat="1" x14ac:dyDescent="0.3">
      <c r="A33" s="42"/>
      <c r="B33" s="42"/>
      <c r="C33" s="42"/>
      <c r="D33" s="42"/>
      <c r="E33" s="42"/>
      <c r="F33" s="42"/>
      <c r="G33" s="42"/>
    </row>
    <row r="34" spans="1:7" s="1" customFormat="1" ht="15.6" x14ac:dyDescent="0.3">
      <c r="A34" s="48" t="s">
        <v>60</v>
      </c>
      <c r="B34" s="48"/>
      <c r="C34" s="48"/>
      <c r="D34" s="48"/>
      <c r="E34" s="48"/>
      <c r="F34" s="48"/>
      <c r="G34" s="48"/>
    </row>
    <row r="35" spans="1:7" s="1" customFormat="1" ht="57.6" x14ac:dyDescent="0.3">
      <c r="A35" s="3" t="s">
        <v>0</v>
      </c>
      <c r="B35" s="4" t="s">
        <v>9</v>
      </c>
      <c r="C35" s="4" t="s">
        <v>20</v>
      </c>
      <c r="D35" s="3" t="s">
        <v>1</v>
      </c>
      <c r="E35" s="6" t="s">
        <v>33</v>
      </c>
      <c r="F35" s="3" t="s">
        <v>19</v>
      </c>
      <c r="G35" s="3" t="s">
        <v>10</v>
      </c>
    </row>
    <row r="36" spans="1:7" s="1" customFormat="1" ht="15.6" x14ac:dyDescent="0.3">
      <c r="A36" s="2" t="s">
        <v>61</v>
      </c>
      <c r="B36" s="37">
        <v>43528</v>
      </c>
      <c r="C36" s="38" t="s">
        <v>67</v>
      </c>
      <c r="D36" s="40">
        <v>3</v>
      </c>
      <c r="E36" s="40">
        <v>1</v>
      </c>
      <c r="F36" s="36">
        <f>+E36+D36</f>
        <v>4</v>
      </c>
      <c r="G36" s="40">
        <f>+D36</f>
        <v>3</v>
      </c>
    </row>
    <row r="37" spans="1:7" s="1" customFormat="1" ht="15.6" x14ac:dyDescent="0.3">
      <c r="A37" s="2" t="s">
        <v>62</v>
      </c>
      <c r="B37" s="37">
        <v>43531</v>
      </c>
      <c r="C37" s="38" t="s">
        <v>23</v>
      </c>
      <c r="D37" s="40">
        <v>4</v>
      </c>
      <c r="E37" s="40">
        <v>1</v>
      </c>
      <c r="F37" s="36">
        <f t="shared" ref="F37:F41" si="4">+E37+D37</f>
        <v>5</v>
      </c>
      <c r="G37" s="40">
        <f t="shared" ref="G37:G41" si="5">+D37</f>
        <v>4</v>
      </c>
    </row>
    <row r="38" spans="1:7" s="1" customFormat="1" ht="15.6" x14ac:dyDescent="0.3">
      <c r="A38" s="2" t="s">
        <v>63</v>
      </c>
      <c r="B38" s="37">
        <v>43538</v>
      </c>
      <c r="C38" s="38" t="s">
        <v>68</v>
      </c>
      <c r="D38" s="40">
        <v>4</v>
      </c>
      <c r="E38" s="40">
        <v>1</v>
      </c>
      <c r="F38" s="36">
        <f t="shared" si="4"/>
        <v>5</v>
      </c>
      <c r="G38" s="40">
        <f t="shared" si="5"/>
        <v>4</v>
      </c>
    </row>
    <row r="39" spans="1:7" s="1" customFormat="1" ht="15.6" x14ac:dyDescent="0.3">
      <c r="A39" s="2" t="s">
        <v>64</v>
      </c>
      <c r="B39" s="37">
        <v>43542</v>
      </c>
      <c r="C39" s="38" t="s">
        <v>39</v>
      </c>
      <c r="D39" s="40">
        <v>3</v>
      </c>
      <c r="E39" s="40">
        <v>1</v>
      </c>
      <c r="F39" s="36">
        <f t="shared" si="4"/>
        <v>4</v>
      </c>
      <c r="G39" s="40">
        <f t="shared" si="5"/>
        <v>3</v>
      </c>
    </row>
    <row r="40" spans="1:7" s="1" customFormat="1" ht="15.6" x14ac:dyDescent="0.3">
      <c r="A40" s="2" t="s">
        <v>65</v>
      </c>
      <c r="B40" s="37">
        <v>43551</v>
      </c>
      <c r="C40" s="38" t="s">
        <v>69</v>
      </c>
      <c r="D40" s="40">
        <v>4</v>
      </c>
      <c r="E40" s="40">
        <v>1</v>
      </c>
      <c r="F40" s="36">
        <f t="shared" si="4"/>
        <v>5</v>
      </c>
      <c r="G40" s="40">
        <f t="shared" si="5"/>
        <v>4</v>
      </c>
    </row>
    <row r="41" spans="1:7" s="1" customFormat="1" ht="15.6" x14ac:dyDescent="0.3">
      <c r="A41" s="2" t="s">
        <v>66</v>
      </c>
      <c r="B41" s="37">
        <v>43552</v>
      </c>
      <c r="C41" s="38" t="s">
        <v>37</v>
      </c>
      <c r="D41" s="40">
        <v>4</v>
      </c>
      <c r="E41" s="40">
        <v>0</v>
      </c>
      <c r="F41" s="36">
        <f t="shared" si="4"/>
        <v>4</v>
      </c>
      <c r="G41" s="40">
        <f t="shared" si="5"/>
        <v>4</v>
      </c>
    </row>
    <row r="42" spans="1:7" s="1" customFormat="1" x14ac:dyDescent="0.3">
      <c r="A42" s="8">
        <f>+COUNTA(A36:A41)</f>
        <v>6</v>
      </c>
      <c r="B42" s="9"/>
      <c r="C42" s="10"/>
      <c r="D42" s="11"/>
      <c r="E42" s="12"/>
      <c r="F42" s="8"/>
      <c r="G42" s="8">
        <f>SUM(G36:G41)</f>
        <v>22</v>
      </c>
    </row>
    <row r="43" spans="1:7" s="1" customFormat="1" ht="15.6" x14ac:dyDescent="0.3">
      <c r="A43" s="49" t="s">
        <v>34</v>
      </c>
      <c r="B43" s="49"/>
      <c r="C43" s="49"/>
      <c r="D43" s="49"/>
      <c r="E43" s="49"/>
      <c r="F43" s="49"/>
      <c r="G43" s="5"/>
    </row>
    <row r="44" spans="1:7" s="1" customFormat="1" x14ac:dyDescent="0.3">
      <c r="A44" s="51" t="s">
        <v>32</v>
      </c>
      <c r="B44" s="51"/>
      <c r="C44" s="51"/>
      <c r="D44" s="51"/>
      <c r="E44" s="51"/>
      <c r="F44" s="51"/>
      <c r="G44" s="51"/>
    </row>
    <row r="45" spans="1:7" s="1" customFormat="1" x14ac:dyDescent="0.3">
      <c r="A45" s="42"/>
      <c r="B45" s="42"/>
      <c r="C45" s="42"/>
      <c r="D45" s="42"/>
      <c r="E45" s="42"/>
      <c r="F45" s="42"/>
      <c r="G45" s="42"/>
    </row>
    <row r="46" spans="1:7" s="1" customFormat="1" ht="15.6" x14ac:dyDescent="0.3">
      <c r="A46" s="48" t="s">
        <v>70</v>
      </c>
      <c r="B46" s="48"/>
      <c r="C46" s="48"/>
      <c r="D46" s="48"/>
      <c r="E46" s="48"/>
      <c r="F46" s="48"/>
      <c r="G46" s="48"/>
    </row>
    <row r="47" spans="1:7" s="1" customFormat="1" ht="57.6" x14ac:dyDescent="0.3">
      <c r="A47" s="3" t="s">
        <v>0</v>
      </c>
      <c r="B47" s="4" t="s">
        <v>9</v>
      </c>
      <c r="C47" s="4" t="s">
        <v>20</v>
      </c>
      <c r="D47" s="3" t="s">
        <v>1</v>
      </c>
      <c r="E47" s="6" t="s">
        <v>33</v>
      </c>
      <c r="F47" s="3" t="s">
        <v>19</v>
      </c>
      <c r="G47" s="3" t="s">
        <v>10</v>
      </c>
    </row>
    <row r="48" spans="1:7" s="1" customFormat="1" ht="15.6" x14ac:dyDescent="0.3">
      <c r="A48" s="2" t="s">
        <v>71</v>
      </c>
      <c r="B48" s="37">
        <v>43556</v>
      </c>
      <c r="C48" s="38" t="s">
        <v>21</v>
      </c>
      <c r="D48" s="40">
        <v>4</v>
      </c>
      <c r="E48" s="40">
        <v>1</v>
      </c>
      <c r="F48" s="36">
        <f>+E48+D48</f>
        <v>5</v>
      </c>
      <c r="G48" s="40">
        <f>+D48</f>
        <v>4</v>
      </c>
    </row>
    <row r="49" spans="1:11" s="1" customFormat="1" ht="18" x14ac:dyDescent="0.35">
      <c r="A49" s="2" t="s">
        <v>72</v>
      </c>
      <c r="B49" s="37">
        <v>43558</v>
      </c>
      <c r="C49" s="38" t="s">
        <v>22</v>
      </c>
      <c r="D49" s="40">
        <v>5</v>
      </c>
      <c r="E49" s="40">
        <v>0</v>
      </c>
      <c r="F49" s="36">
        <f t="shared" ref="F49:F56" si="6">+E49+D49</f>
        <v>5</v>
      </c>
      <c r="G49" s="40">
        <f t="shared" ref="G49:G56" si="7">+D49</f>
        <v>5</v>
      </c>
      <c r="H49" s="39"/>
    </row>
    <row r="50" spans="1:11" s="1" customFormat="1" ht="15.6" x14ac:dyDescent="0.3">
      <c r="A50" s="2" t="s">
        <v>73</v>
      </c>
      <c r="B50" s="37">
        <v>43559</v>
      </c>
      <c r="C50" s="38" t="s">
        <v>80</v>
      </c>
      <c r="D50" s="40">
        <v>4</v>
      </c>
      <c r="E50" s="40">
        <v>0</v>
      </c>
      <c r="F50" s="36">
        <f t="shared" si="6"/>
        <v>4</v>
      </c>
      <c r="G50" s="40">
        <f t="shared" si="7"/>
        <v>4</v>
      </c>
    </row>
    <row r="51" spans="1:11" s="1" customFormat="1" ht="18" x14ac:dyDescent="0.35">
      <c r="A51" s="2" t="s">
        <v>74</v>
      </c>
      <c r="B51" s="37">
        <v>43563</v>
      </c>
      <c r="C51" s="38" t="s">
        <v>39</v>
      </c>
      <c r="D51" s="40">
        <v>5</v>
      </c>
      <c r="E51" s="40">
        <v>0</v>
      </c>
      <c r="F51" s="36">
        <f t="shared" si="6"/>
        <v>5</v>
      </c>
      <c r="G51" s="40">
        <f>+D51-1</f>
        <v>4</v>
      </c>
      <c r="H51" s="39" t="s">
        <v>40</v>
      </c>
    </row>
    <row r="52" spans="1:11" s="1" customFormat="1" ht="18" x14ac:dyDescent="0.35">
      <c r="A52" s="2" t="s">
        <v>75</v>
      </c>
      <c r="B52" s="37">
        <v>43565</v>
      </c>
      <c r="C52" s="38" t="s">
        <v>81</v>
      </c>
      <c r="D52" s="40">
        <v>5</v>
      </c>
      <c r="E52" s="40">
        <v>0</v>
      </c>
      <c r="F52" s="36">
        <f t="shared" si="6"/>
        <v>5</v>
      </c>
      <c r="G52" s="40">
        <f>+D52-1</f>
        <v>4</v>
      </c>
      <c r="H52" s="39" t="s">
        <v>40</v>
      </c>
    </row>
    <row r="53" spans="1:11" s="1" customFormat="1" ht="18" x14ac:dyDescent="0.35">
      <c r="A53" s="2" t="s">
        <v>76</v>
      </c>
      <c r="B53" s="37">
        <v>43577</v>
      </c>
      <c r="C53" s="38" t="s">
        <v>21</v>
      </c>
      <c r="D53" s="40">
        <v>5</v>
      </c>
      <c r="E53" s="40">
        <v>0</v>
      </c>
      <c r="F53" s="36">
        <f t="shared" si="6"/>
        <v>5</v>
      </c>
      <c r="G53" s="40">
        <f>+D53-1</f>
        <v>4</v>
      </c>
      <c r="H53" s="39" t="s">
        <v>40</v>
      </c>
    </row>
    <row r="54" spans="1:11" s="1" customFormat="1" ht="15.6" x14ac:dyDescent="0.3">
      <c r="A54" s="2" t="s">
        <v>77</v>
      </c>
      <c r="B54" s="37">
        <v>43579</v>
      </c>
      <c r="C54" s="38" t="s">
        <v>82</v>
      </c>
      <c r="D54" s="40">
        <v>4</v>
      </c>
      <c r="E54" s="40">
        <v>0</v>
      </c>
      <c r="F54" s="36">
        <f t="shared" si="6"/>
        <v>4</v>
      </c>
      <c r="G54" s="40">
        <f t="shared" si="7"/>
        <v>4</v>
      </c>
    </row>
    <row r="55" spans="1:11" s="1" customFormat="1" ht="18" x14ac:dyDescent="0.35">
      <c r="A55" s="2" t="s">
        <v>78</v>
      </c>
      <c r="B55" s="37">
        <v>43580</v>
      </c>
      <c r="C55" s="38" t="s">
        <v>37</v>
      </c>
      <c r="D55" s="40">
        <v>5</v>
      </c>
      <c r="E55" s="40">
        <v>0</v>
      </c>
      <c r="F55" s="36">
        <f t="shared" si="6"/>
        <v>5</v>
      </c>
      <c r="G55" s="40">
        <f t="shared" si="7"/>
        <v>5</v>
      </c>
      <c r="H55" s="39"/>
    </row>
    <row r="56" spans="1:11" s="1" customFormat="1" ht="15.6" x14ac:dyDescent="0.3">
      <c r="A56" s="2" t="s">
        <v>79</v>
      </c>
      <c r="B56" s="37">
        <v>43584</v>
      </c>
      <c r="C56" s="38" t="s">
        <v>22</v>
      </c>
      <c r="D56" s="40">
        <v>5</v>
      </c>
      <c r="E56" s="40">
        <v>1</v>
      </c>
      <c r="F56" s="36">
        <f t="shared" si="6"/>
        <v>6</v>
      </c>
      <c r="G56" s="40">
        <f t="shared" si="7"/>
        <v>5</v>
      </c>
    </row>
    <row r="57" spans="1:11" s="1" customFormat="1" x14ac:dyDescent="0.3">
      <c r="A57" s="8">
        <f>+COUNTA(A48:A56)</f>
        <v>9</v>
      </c>
      <c r="B57" s="9"/>
      <c r="C57" s="10"/>
      <c r="D57" s="11"/>
      <c r="E57" s="12"/>
      <c r="F57" s="8"/>
      <c r="G57" s="8">
        <f>SUM(G48:G56)</f>
        <v>39</v>
      </c>
    </row>
    <row r="58" spans="1:11" s="1" customFormat="1" ht="15.6" x14ac:dyDescent="0.3">
      <c r="A58" s="49" t="s">
        <v>34</v>
      </c>
      <c r="B58" s="49"/>
      <c r="C58" s="49"/>
      <c r="D58" s="49"/>
      <c r="E58" s="49"/>
      <c r="F58" s="49"/>
      <c r="G58" s="5">
        <f>+G57-(2)</f>
        <v>37</v>
      </c>
      <c r="H58" s="50" t="s">
        <v>83</v>
      </c>
      <c r="I58" s="50"/>
      <c r="J58" s="50"/>
      <c r="K58" s="50"/>
    </row>
    <row r="59" spans="1:11" s="1" customFormat="1" x14ac:dyDescent="0.3">
      <c r="A59" s="51" t="s">
        <v>32</v>
      </c>
      <c r="B59" s="51"/>
      <c r="C59" s="51"/>
      <c r="D59" s="51"/>
      <c r="E59" s="51"/>
      <c r="F59" s="51"/>
      <c r="G59" s="51"/>
      <c r="H59" s="50"/>
      <c r="I59" s="50"/>
      <c r="J59" s="50"/>
      <c r="K59" s="50"/>
    </row>
    <row r="60" spans="1:11" s="1" customFormat="1" x14ac:dyDescent="0.3">
      <c r="A60" s="1" t="s">
        <v>41</v>
      </c>
      <c r="F60" s="43"/>
      <c r="G60" s="43"/>
    </row>
    <row r="61" spans="1:11" s="1" customFormat="1" x14ac:dyDescent="0.3">
      <c r="A61" s="43"/>
      <c r="B61" s="43"/>
      <c r="C61" s="43"/>
      <c r="D61" s="43"/>
      <c r="E61" s="43"/>
      <c r="F61" s="43"/>
      <c r="G61" s="43"/>
    </row>
    <row r="62" spans="1:11" ht="15.6" x14ac:dyDescent="0.3">
      <c r="A62" s="48" t="s">
        <v>84</v>
      </c>
      <c r="B62" s="48"/>
      <c r="C62" s="48"/>
      <c r="D62" s="48"/>
      <c r="E62" s="48"/>
      <c r="F62" s="48"/>
      <c r="G62" s="48"/>
      <c r="H62" s="1"/>
      <c r="I62" s="1"/>
      <c r="J62" s="1"/>
      <c r="K62" s="1"/>
    </row>
    <row r="63" spans="1:11" ht="57.6" x14ac:dyDescent="0.3">
      <c r="A63" s="3" t="s">
        <v>0</v>
      </c>
      <c r="B63" s="4" t="s">
        <v>9</v>
      </c>
      <c r="C63" s="4" t="s">
        <v>20</v>
      </c>
      <c r="D63" s="3" t="s">
        <v>1</v>
      </c>
      <c r="E63" s="6" t="s">
        <v>33</v>
      </c>
      <c r="F63" s="3" t="s">
        <v>19</v>
      </c>
      <c r="G63" s="3" t="s">
        <v>10</v>
      </c>
      <c r="H63" s="1"/>
      <c r="I63" s="1"/>
      <c r="J63" s="1"/>
      <c r="K63" s="1"/>
    </row>
    <row r="64" spans="1:11" ht="15.6" x14ac:dyDescent="0.3">
      <c r="A64" s="2" t="s">
        <v>86</v>
      </c>
      <c r="B64" s="37">
        <v>43587</v>
      </c>
      <c r="C64" s="38" t="s">
        <v>39</v>
      </c>
      <c r="D64" s="40">
        <v>5</v>
      </c>
      <c r="E64" s="40">
        <v>0</v>
      </c>
      <c r="F64" s="36">
        <f>+E64+D64</f>
        <v>5</v>
      </c>
      <c r="G64" s="40">
        <f>+D64</f>
        <v>5</v>
      </c>
      <c r="H64" s="1"/>
      <c r="I64" s="1"/>
      <c r="J64" s="1"/>
      <c r="K64" s="1"/>
    </row>
    <row r="65" spans="1:11" ht="18" x14ac:dyDescent="0.35">
      <c r="A65" s="2" t="s">
        <v>87</v>
      </c>
      <c r="B65" s="37">
        <v>43591</v>
      </c>
      <c r="C65" s="38" t="s">
        <v>39</v>
      </c>
      <c r="D65" s="40">
        <v>5</v>
      </c>
      <c r="E65" s="40">
        <v>1</v>
      </c>
      <c r="F65" s="36">
        <f t="shared" ref="F65:F70" si="8">+E65+D65</f>
        <v>6</v>
      </c>
      <c r="G65" s="40">
        <f t="shared" ref="G65:G70" si="9">+D65</f>
        <v>5</v>
      </c>
      <c r="H65" s="39"/>
      <c r="I65" s="1"/>
      <c r="J65" s="1"/>
      <c r="K65" s="1"/>
    </row>
    <row r="66" spans="1:11" ht="15.6" x14ac:dyDescent="0.3">
      <c r="A66" s="2" t="s">
        <v>88</v>
      </c>
      <c r="B66" s="37">
        <v>43594</v>
      </c>
      <c r="C66" s="38" t="s">
        <v>21</v>
      </c>
      <c r="D66" s="40">
        <v>5</v>
      </c>
      <c r="E66" s="40">
        <v>1</v>
      </c>
      <c r="F66" s="36">
        <f t="shared" si="8"/>
        <v>6</v>
      </c>
      <c r="G66" s="40">
        <f t="shared" si="9"/>
        <v>5</v>
      </c>
      <c r="H66" s="1"/>
      <c r="I66" s="1"/>
      <c r="J66" s="1"/>
      <c r="K66" s="1"/>
    </row>
    <row r="67" spans="1:11" ht="18" x14ac:dyDescent="0.35">
      <c r="A67" s="2" t="s">
        <v>90</v>
      </c>
      <c r="B67" s="37">
        <v>43598</v>
      </c>
      <c r="C67" s="38" t="s">
        <v>68</v>
      </c>
      <c r="D67" s="40">
        <v>5</v>
      </c>
      <c r="E67" s="40">
        <v>1</v>
      </c>
      <c r="F67" s="36">
        <f t="shared" si="8"/>
        <v>6</v>
      </c>
      <c r="G67" s="40">
        <f t="shared" si="9"/>
        <v>5</v>
      </c>
      <c r="H67" s="39"/>
      <c r="I67" s="1"/>
      <c r="J67" s="1"/>
      <c r="K67" s="1"/>
    </row>
    <row r="68" spans="1:11" ht="18" x14ac:dyDescent="0.35">
      <c r="A68" s="2" t="s">
        <v>89</v>
      </c>
      <c r="B68" s="37">
        <v>43601</v>
      </c>
      <c r="C68" s="38" t="s">
        <v>23</v>
      </c>
      <c r="D68" s="40">
        <v>5</v>
      </c>
      <c r="E68" s="40">
        <v>1</v>
      </c>
      <c r="F68" s="36">
        <f t="shared" si="8"/>
        <v>6</v>
      </c>
      <c r="G68" s="40">
        <f t="shared" si="9"/>
        <v>5</v>
      </c>
      <c r="H68" s="39"/>
      <c r="I68" s="1"/>
      <c r="J68" s="1"/>
      <c r="K68" s="1"/>
    </row>
    <row r="69" spans="1:11" ht="18" x14ac:dyDescent="0.35">
      <c r="A69" s="2" t="s">
        <v>91</v>
      </c>
      <c r="B69" s="37">
        <v>43605</v>
      </c>
      <c r="C69" s="38" t="s">
        <v>92</v>
      </c>
      <c r="D69" s="40">
        <v>4</v>
      </c>
      <c r="E69" s="40">
        <v>0</v>
      </c>
      <c r="F69" s="36">
        <f t="shared" si="8"/>
        <v>4</v>
      </c>
      <c r="G69" s="40">
        <f t="shared" si="9"/>
        <v>4</v>
      </c>
      <c r="H69" s="39"/>
      <c r="I69" s="1"/>
      <c r="J69" s="1"/>
      <c r="K69" s="1"/>
    </row>
    <row r="70" spans="1:11" ht="15.6" x14ac:dyDescent="0.3">
      <c r="A70" s="2" t="s">
        <v>93</v>
      </c>
      <c r="B70" s="37">
        <v>43612</v>
      </c>
      <c r="C70" s="38" t="s">
        <v>82</v>
      </c>
      <c r="D70" s="40">
        <v>4</v>
      </c>
      <c r="E70" s="40">
        <v>1</v>
      </c>
      <c r="F70" s="36">
        <f t="shared" si="8"/>
        <v>5</v>
      </c>
      <c r="G70" s="40">
        <f t="shared" si="9"/>
        <v>4</v>
      </c>
      <c r="H70" s="1"/>
      <c r="I70" s="1"/>
      <c r="J70" s="1"/>
      <c r="K70" s="1"/>
    </row>
    <row r="71" spans="1:11" x14ac:dyDescent="0.3">
      <c r="A71" s="8">
        <f>+COUNTA(A64:A70)</f>
        <v>7</v>
      </c>
      <c r="B71" s="9"/>
      <c r="C71" s="10"/>
      <c r="D71" s="11"/>
      <c r="E71" s="12"/>
      <c r="F71" s="8"/>
      <c r="G71" s="8">
        <f>SUM(G64:G70)</f>
        <v>33</v>
      </c>
      <c r="H71" s="1"/>
      <c r="I71" s="1"/>
      <c r="J71" s="1"/>
      <c r="K71" s="1"/>
    </row>
    <row r="72" spans="1:11" ht="15.6" x14ac:dyDescent="0.3">
      <c r="A72" s="49" t="s">
        <v>34</v>
      </c>
      <c r="B72" s="49"/>
      <c r="C72" s="49"/>
      <c r="D72" s="49"/>
      <c r="E72" s="49"/>
      <c r="F72" s="49"/>
      <c r="G72" s="5">
        <f>+G71-(0)</f>
        <v>33</v>
      </c>
      <c r="H72" s="50"/>
      <c r="I72" s="50"/>
      <c r="J72" s="50"/>
      <c r="K72" s="50"/>
    </row>
    <row r="73" spans="1:11" x14ac:dyDescent="0.3">
      <c r="A73" s="51" t="s">
        <v>32</v>
      </c>
      <c r="B73" s="51"/>
      <c r="C73" s="51"/>
      <c r="D73" s="51"/>
      <c r="E73" s="51"/>
      <c r="F73" s="51"/>
      <c r="G73" s="51"/>
      <c r="H73" s="50"/>
      <c r="I73" s="50"/>
      <c r="J73" s="50"/>
      <c r="K73" s="50"/>
    </row>
    <row r="74" spans="1:11" x14ac:dyDescent="0.3">
      <c r="A74" s="1" t="s">
        <v>41</v>
      </c>
      <c r="B74" s="1"/>
      <c r="C74" s="1"/>
      <c r="D74" s="1"/>
      <c r="E74" s="1"/>
      <c r="F74" s="44"/>
      <c r="G74" s="44"/>
      <c r="H74" s="1"/>
      <c r="I74" s="1"/>
      <c r="J74" s="1"/>
      <c r="K74" s="1"/>
    </row>
    <row r="75" spans="1:11" s="1" customFormat="1" x14ac:dyDescent="0.3">
      <c r="F75" s="44"/>
      <c r="G75" s="44"/>
    </row>
    <row r="76" spans="1:11" ht="15.6" x14ac:dyDescent="0.3">
      <c r="A76" s="48" t="s">
        <v>85</v>
      </c>
      <c r="B76" s="48"/>
      <c r="C76" s="48"/>
      <c r="D76" s="48"/>
      <c r="E76" s="48"/>
      <c r="F76" s="48"/>
      <c r="G76" s="48"/>
      <c r="H76" s="1"/>
      <c r="I76" s="1"/>
      <c r="J76" s="1"/>
      <c r="K76" s="1"/>
    </row>
    <row r="77" spans="1:11" ht="57.6" x14ac:dyDescent="0.3">
      <c r="A77" s="3" t="s">
        <v>0</v>
      </c>
      <c r="B77" s="4" t="s">
        <v>9</v>
      </c>
      <c r="C77" s="4" t="s">
        <v>20</v>
      </c>
      <c r="D77" s="3" t="s">
        <v>1</v>
      </c>
      <c r="E77" s="6" t="s">
        <v>33</v>
      </c>
      <c r="F77" s="3" t="s">
        <v>19</v>
      </c>
      <c r="G77" s="3" t="s">
        <v>10</v>
      </c>
      <c r="H77" s="1"/>
      <c r="I77" s="1"/>
      <c r="J77" s="1"/>
      <c r="K77" s="1"/>
    </row>
    <row r="78" spans="1:11" ht="15.6" x14ac:dyDescent="0.3">
      <c r="A78" s="2" t="s">
        <v>94</v>
      </c>
      <c r="B78" s="37">
        <v>43619</v>
      </c>
      <c r="C78" s="38" t="s">
        <v>21</v>
      </c>
      <c r="D78" s="40">
        <v>4</v>
      </c>
      <c r="E78" s="40">
        <v>1</v>
      </c>
      <c r="F78" s="36">
        <f>+E78+D78</f>
        <v>5</v>
      </c>
      <c r="G78" s="40">
        <f>+D78</f>
        <v>4</v>
      </c>
      <c r="H78" s="1"/>
      <c r="I78" s="1"/>
      <c r="J78" s="1"/>
      <c r="K78" s="1"/>
    </row>
    <row r="79" spans="1:11" ht="18" x14ac:dyDescent="0.35">
      <c r="A79" s="2" t="s">
        <v>95</v>
      </c>
      <c r="B79" s="37">
        <v>43622</v>
      </c>
      <c r="C79" s="38" t="s">
        <v>21</v>
      </c>
      <c r="D79" s="40">
        <v>5</v>
      </c>
      <c r="E79" s="40">
        <v>1</v>
      </c>
      <c r="F79" s="36">
        <f t="shared" ref="F79:F86" si="10">+E79+D79</f>
        <v>6</v>
      </c>
      <c r="G79" s="40">
        <f t="shared" ref="G79" si="11">+D79</f>
        <v>5</v>
      </c>
      <c r="H79" s="39"/>
      <c r="I79" s="1"/>
      <c r="J79" s="1"/>
      <c r="K79" s="1"/>
    </row>
    <row r="80" spans="1:11" ht="18" x14ac:dyDescent="0.35">
      <c r="A80" s="2" t="s">
        <v>96</v>
      </c>
      <c r="B80" s="37">
        <v>43626</v>
      </c>
      <c r="C80" s="38" t="s">
        <v>82</v>
      </c>
      <c r="D80" s="40">
        <v>5</v>
      </c>
      <c r="E80" s="40">
        <v>0</v>
      </c>
      <c r="F80" s="36">
        <f t="shared" si="10"/>
        <v>5</v>
      </c>
      <c r="G80" s="40">
        <f>+D80-1</f>
        <v>4</v>
      </c>
      <c r="H80" s="39" t="s">
        <v>40</v>
      </c>
      <c r="I80" s="1"/>
      <c r="J80" s="1"/>
      <c r="K80" s="1"/>
    </row>
    <row r="81" spans="1:11" ht="18" x14ac:dyDescent="0.35">
      <c r="A81" s="2" t="s">
        <v>97</v>
      </c>
      <c r="B81" s="37">
        <v>43628</v>
      </c>
      <c r="C81" s="38" t="s">
        <v>22</v>
      </c>
      <c r="D81" s="40">
        <v>5</v>
      </c>
      <c r="E81" s="40">
        <v>0</v>
      </c>
      <c r="F81" s="36">
        <f t="shared" si="10"/>
        <v>5</v>
      </c>
      <c r="G81" s="40">
        <f>+D81-1</f>
        <v>4</v>
      </c>
      <c r="H81" s="39" t="s">
        <v>40</v>
      </c>
      <c r="I81" s="1"/>
      <c r="J81" s="1"/>
      <c r="K81" s="1"/>
    </row>
    <row r="82" spans="1:11" ht="18" x14ac:dyDescent="0.35">
      <c r="A82" s="2" t="s">
        <v>98</v>
      </c>
      <c r="B82" s="37">
        <v>43628</v>
      </c>
      <c r="C82" s="38" t="s">
        <v>21</v>
      </c>
      <c r="D82" s="40">
        <v>4</v>
      </c>
      <c r="E82" s="40">
        <v>0</v>
      </c>
      <c r="F82" s="36">
        <f t="shared" si="10"/>
        <v>4</v>
      </c>
      <c r="G82" s="40">
        <f>+D82</f>
        <v>4</v>
      </c>
      <c r="H82" s="39"/>
      <c r="I82" s="1"/>
      <c r="J82" s="1"/>
      <c r="K82" s="1"/>
    </row>
    <row r="83" spans="1:11" ht="18" x14ac:dyDescent="0.35">
      <c r="A83" s="2" t="s">
        <v>99</v>
      </c>
      <c r="B83" s="37">
        <v>43633</v>
      </c>
      <c r="C83" s="38" t="s">
        <v>22</v>
      </c>
      <c r="D83" s="40">
        <v>4</v>
      </c>
      <c r="E83" s="40">
        <v>1</v>
      </c>
      <c r="F83" s="36">
        <f t="shared" si="10"/>
        <v>5</v>
      </c>
      <c r="G83" s="40">
        <f>+D83-1</f>
        <v>3</v>
      </c>
      <c r="H83" s="39" t="s">
        <v>40</v>
      </c>
      <c r="I83" s="1"/>
      <c r="J83" s="1"/>
      <c r="K83" s="1"/>
    </row>
    <row r="84" spans="1:11" ht="15.6" x14ac:dyDescent="0.3">
      <c r="A84" s="2" t="s">
        <v>100</v>
      </c>
      <c r="B84" s="37">
        <v>43636</v>
      </c>
      <c r="C84" s="38" t="s">
        <v>21</v>
      </c>
      <c r="D84" s="40">
        <v>4</v>
      </c>
      <c r="E84" s="40">
        <v>1</v>
      </c>
      <c r="F84" s="36">
        <f t="shared" si="10"/>
        <v>5</v>
      </c>
      <c r="G84" s="40">
        <f t="shared" ref="G84:G86" si="12">+D84</f>
        <v>4</v>
      </c>
      <c r="H84" s="1"/>
      <c r="I84" s="1"/>
      <c r="J84" s="1"/>
      <c r="K84" s="1"/>
    </row>
    <row r="85" spans="1:11" ht="18" x14ac:dyDescent="0.35">
      <c r="A85" s="2" t="s">
        <v>101</v>
      </c>
      <c r="B85" s="37">
        <v>43640</v>
      </c>
      <c r="C85" s="38" t="s">
        <v>21</v>
      </c>
      <c r="D85" s="40">
        <v>5</v>
      </c>
      <c r="E85" s="40">
        <v>1</v>
      </c>
      <c r="F85" s="36">
        <f t="shared" si="10"/>
        <v>6</v>
      </c>
      <c r="G85" s="40">
        <f t="shared" si="12"/>
        <v>5</v>
      </c>
      <c r="H85" s="39"/>
      <c r="I85" s="1"/>
      <c r="J85" s="1"/>
      <c r="K85" s="1"/>
    </row>
    <row r="86" spans="1:11" ht="15.6" x14ac:dyDescent="0.3">
      <c r="A86" s="2" t="s">
        <v>102</v>
      </c>
      <c r="B86" s="37">
        <v>43643</v>
      </c>
      <c r="C86" s="38" t="s">
        <v>37</v>
      </c>
      <c r="D86" s="40">
        <v>5</v>
      </c>
      <c r="E86" s="40">
        <v>0</v>
      </c>
      <c r="F86" s="36">
        <f t="shared" si="10"/>
        <v>5</v>
      </c>
      <c r="G86" s="40">
        <f t="shared" si="12"/>
        <v>5</v>
      </c>
      <c r="H86" s="1"/>
      <c r="I86" s="1"/>
      <c r="J86" s="1"/>
      <c r="K86" s="1"/>
    </row>
    <row r="87" spans="1:11" x14ac:dyDescent="0.3">
      <c r="A87" s="8">
        <f>+COUNTA(A78:A86)</f>
        <v>9</v>
      </c>
      <c r="B87" s="9"/>
      <c r="C87" s="10"/>
      <c r="D87" s="11"/>
      <c r="E87" s="12"/>
      <c r="F87" s="8"/>
      <c r="G87" s="8">
        <f>SUM(G78:G86)</f>
        <v>38</v>
      </c>
      <c r="H87" s="1"/>
      <c r="I87" s="1"/>
      <c r="J87" s="1"/>
      <c r="K87" s="1"/>
    </row>
    <row r="88" spans="1:11" ht="15.6" x14ac:dyDescent="0.3">
      <c r="A88" s="49" t="s">
        <v>34</v>
      </c>
      <c r="B88" s="49"/>
      <c r="C88" s="49"/>
      <c r="D88" s="49"/>
      <c r="E88" s="49"/>
      <c r="F88" s="49"/>
      <c r="G88" s="5">
        <f>+G87-(3)</f>
        <v>35</v>
      </c>
      <c r="H88" s="50" t="s">
        <v>133</v>
      </c>
      <c r="I88" s="50"/>
      <c r="J88" s="50"/>
      <c r="K88" s="50"/>
    </row>
    <row r="89" spans="1:11" x14ac:dyDescent="0.3">
      <c r="A89" s="51" t="s">
        <v>32</v>
      </c>
      <c r="B89" s="51"/>
      <c r="C89" s="51"/>
      <c r="D89" s="51"/>
      <c r="E89" s="51"/>
      <c r="F89" s="51"/>
      <c r="G89" s="51"/>
      <c r="H89" s="50"/>
      <c r="I89" s="50"/>
      <c r="J89" s="50"/>
      <c r="K89" s="50"/>
    </row>
    <row r="90" spans="1:11" x14ac:dyDescent="0.3">
      <c r="A90" s="1" t="s">
        <v>41</v>
      </c>
      <c r="B90" s="1"/>
      <c r="C90" s="1"/>
      <c r="D90" s="1"/>
      <c r="E90" s="1"/>
      <c r="F90" s="44"/>
      <c r="G90" s="44"/>
      <c r="H90" s="1"/>
      <c r="I90" s="1"/>
      <c r="J90" s="1"/>
      <c r="K90" s="1"/>
    </row>
    <row r="91" spans="1:11" s="1" customFormat="1" x14ac:dyDescent="0.3">
      <c r="F91" s="45"/>
      <c r="G91" s="45"/>
    </row>
    <row r="92" spans="1:11" ht="15.6" x14ac:dyDescent="0.3">
      <c r="A92" s="48" t="s">
        <v>103</v>
      </c>
      <c r="B92" s="48"/>
      <c r="C92" s="48"/>
      <c r="D92" s="48"/>
      <c r="E92" s="48"/>
      <c r="F92" s="48"/>
      <c r="G92" s="48"/>
      <c r="H92" s="1"/>
      <c r="I92" s="1"/>
      <c r="J92" s="1"/>
      <c r="K92" s="1"/>
    </row>
    <row r="93" spans="1:11" ht="57.6" x14ac:dyDescent="0.3">
      <c r="A93" s="3" t="s">
        <v>0</v>
      </c>
      <c r="B93" s="4" t="s">
        <v>9</v>
      </c>
      <c r="C93" s="4" t="s">
        <v>20</v>
      </c>
      <c r="D93" s="3" t="s">
        <v>1</v>
      </c>
      <c r="E93" s="6" t="s">
        <v>33</v>
      </c>
      <c r="F93" s="3" t="s">
        <v>19</v>
      </c>
      <c r="G93" s="3" t="s">
        <v>10</v>
      </c>
      <c r="H93" s="1"/>
      <c r="I93" s="1"/>
      <c r="J93" s="1"/>
      <c r="K93" s="1"/>
    </row>
    <row r="94" spans="1:11" ht="15.6" x14ac:dyDescent="0.3">
      <c r="A94" s="2" t="s">
        <v>104</v>
      </c>
      <c r="B94" s="37">
        <v>43654</v>
      </c>
      <c r="C94" s="38" t="s">
        <v>39</v>
      </c>
      <c r="D94" s="40">
        <v>6</v>
      </c>
      <c r="E94" s="40">
        <v>1</v>
      </c>
      <c r="F94" s="36">
        <f>+E94+D94</f>
        <v>7</v>
      </c>
      <c r="G94" s="40">
        <f>+D94</f>
        <v>6</v>
      </c>
      <c r="H94" s="1"/>
      <c r="I94" s="1"/>
      <c r="J94" s="1"/>
      <c r="K94" s="1"/>
    </row>
    <row r="95" spans="1:11" ht="18" x14ac:dyDescent="0.35">
      <c r="A95" s="2" t="s">
        <v>105</v>
      </c>
      <c r="B95" s="37">
        <v>43656</v>
      </c>
      <c r="C95" s="38" t="s">
        <v>68</v>
      </c>
      <c r="D95" s="40">
        <v>5</v>
      </c>
      <c r="E95" s="40">
        <v>0</v>
      </c>
      <c r="F95" s="36">
        <f t="shared" ref="F95:F101" si="13">+E95+D95</f>
        <v>5</v>
      </c>
      <c r="G95" s="40">
        <f t="shared" ref="G95:G101" si="14">+D95</f>
        <v>5</v>
      </c>
      <c r="H95" s="39"/>
      <c r="I95" s="1"/>
      <c r="J95" s="1"/>
      <c r="K95" s="1"/>
    </row>
    <row r="96" spans="1:11" ht="18" x14ac:dyDescent="0.35">
      <c r="A96" s="2" t="s">
        <v>106</v>
      </c>
      <c r="B96" s="37">
        <v>43657</v>
      </c>
      <c r="C96" s="38" t="s">
        <v>37</v>
      </c>
      <c r="D96" s="40">
        <v>6</v>
      </c>
      <c r="E96" s="40">
        <v>0</v>
      </c>
      <c r="F96" s="36">
        <f t="shared" si="13"/>
        <v>6</v>
      </c>
      <c r="G96" s="40">
        <f t="shared" si="14"/>
        <v>6</v>
      </c>
      <c r="H96" s="39"/>
      <c r="I96" s="1"/>
      <c r="J96" s="1"/>
      <c r="K96" s="1"/>
    </row>
    <row r="97" spans="1:11" ht="18" x14ac:dyDescent="0.35">
      <c r="A97" s="2" t="s">
        <v>107</v>
      </c>
      <c r="B97" s="37">
        <v>43661</v>
      </c>
      <c r="C97" s="38" t="s">
        <v>24</v>
      </c>
      <c r="D97" s="40">
        <v>6</v>
      </c>
      <c r="E97" s="40">
        <v>1</v>
      </c>
      <c r="F97" s="36">
        <f t="shared" si="13"/>
        <v>7</v>
      </c>
      <c r="G97" s="40">
        <f t="shared" si="14"/>
        <v>6</v>
      </c>
      <c r="H97" s="39"/>
      <c r="I97" s="1"/>
      <c r="J97" s="1"/>
      <c r="K97" s="1"/>
    </row>
    <row r="98" spans="1:11" ht="18" x14ac:dyDescent="0.35">
      <c r="A98" s="2" t="s">
        <v>108</v>
      </c>
      <c r="B98" s="37">
        <v>43664</v>
      </c>
      <c r="C98" s="38" t="s">
        <v>37</v>
      </c>
      <c r="D98" s="40">
        <v>6</v>
      </c>
      <c r="E98" s="40">
        <v>1</v>
      </c>
      <c r="F98" s="36">
        <f t="shared" si="13"/>
        <v>7</v>
      </c>
      <c r="G98" s="40">
        <f t="shared" si="14"/>
        <v>6</v>
      </c>
      <c r="H98" s="39"/>
      <c r="I98" s="1"/>
      <c r="J98" s="1"/>
      <c r="K98" s="1"/>
    </row>
    <row r="99" spans="1:11" ht="18" x14ac:dyDescent="0.35">
      <c r="A99" s="2" t="s">
        <v>109</v>
      </c>
      <c r="B99" s="37">
        <v>43668</v>
      </c>
      <c r="C99" s="38" t="s">
        <v>37</v>
      </c>
      <c r="D99" s="40">
        <v>5</v>
      </c>
      <c r="E99" s="40">
        <v>1</v>
      </c>
      <c r="F99" s="36">
        <f t="shared" si="13"/>
        <v>6</v>
      </c>
      <c r="G99" s="40">
        <f t="shared" si="14"/>
        <v>5</v>
      </c>
      <c r="H99" s="39"/>
      <c r="I99" s="1"/>
      <c r="J99" s="1"/>
      <c r="K99" s="1"/>
    </row>
    <row r="100" spans="1:11" ht="15.6" x14ac:dyDescent="0.3">
      <c r="A100" s="2" t="s">
        <v>110</v>
      </c>
      <c r="B100" s="37">
        <v>43675</v>
      </c>
      <c r="C100" s="38" t="s">
        <v>21</v>
      </c>
      <c r="D100" s="40">
        <v>5</v>
      </c>
      <c r="E100" s="40">
        <v>1</v>
      </c>
      <c r="F100" s="36">
        <f t="shared" si="13"/>
        <v>6</v>
      </c>
      <c r="G100" s="40">
        <f t="shared" si="14"/>
        <v>5</v>
      </c>
      <c r="H100" s="1"/>
      <c r="I100" s="1"/>
      <c r="J100" s="1"/>
      <c r="K100" s="1"/>
    </row>
    <row r="101" spans="1:11" s="1" customFormat="1" ht="15.6" x14ac:dyDescent="0.3">
      <c r="A101" s="2" t="s">
        <v>111</v>
      </c>
      <c r="B101" s="37">
        <v>43676</v>
      </c>
      <c r="C101" s="38" t="s">
        <v>21</v>
      </c>
      <c r="D101" s="40">
        <v>5</v>
      </c>
      <c r="E101" s="40">
        <v>0</v>
      </c>
      <c r="F101" s="36">
        <f t="shared" si="13"/>
        <v>5</v>
      </c>
      <c r="G101" s="40">
        <f t="shared" si="14"/>
        <v>5</v>
      </c>
    </row>
    <row r="102" spans="1:11" x14ac:dyDescent="0.3">
      <c r="A102" s="8">
        <f>+COUNTA(A94:A101)</f>
        <v>8</v>
      </c>
      <c r="B102" s="9"/>
      <c r="C102" s="10"/>
      <c r="D102" s="11"/>
      <c r="E102" s="12"/>
      <c r="F102" s="8"/>
      <c r="G102" s="8">
        <f>SUM(G94:G101)</f>
        <v>44</v>
      </c>
      <c r="H102" s="1"/>
      <c r="I102" s="1"/>
      <c r="J102" s="1"/>
      <c r="K102" s="1"/>
    </row>
    <row r="103" spans="1:11" ht="15.6" x14ac:dyDescent="0.3">
      <c r="A103" s="49" t="s">
        <v>34</v>
      </c>
      <c r="B103" s="49"/>
      <c r="C103" s="49"/>
      <c r="D103" s="49"/>
      <c r="E103" s="49"/>
      <c r="F103" s="49"/>
      <c r="G103" s="5"/>
      <c r="H103" s="50"/>
      <c r="I103" s="50"/>
      <c r="J103" s="50"/>
      <c r="K103" s="50"/>
    </row>
    <row r="104" spans="1:11" x14ac:dyDescent="0.3">
      <c r="A104" s="51" t="s">
        <v>32</v>
      </c>
      <c r="B104" s="51"/>
      <c r="C104" s="51"/>
      <c r="D104" s="51"/>
      <c r="E104" s="51"/>
      <c r="F104" s="51"/>
      <c r="G104" s="51"/>
      <c r="H104" s="50"/>
      <c r="I104" s="50"/>
      <c r="J104" s="50"/>
      <c r="K104" s="50"/>
    </row>
    <row r="105" spans="1:11" x14ac:dyDescent="0.3">
      <c r="A105" s="1"/>
      <c r="B105" s="1"/>
      <c r="C105" s="1"/>
      <c r="D105" s="1"/>
      <c r="E105" s="1"/>
      <c r="F105" s="45"/>
      <c r="G105" s="45"/>
      <c r="H105" s="1"/>
      <c r="I105" s="1"/>
      <c r="J105" s="1"/>
      <c r="K105" s="1"/>
    </row>
    <row r="106" spans="1:11" ht="15.6" x14ac:dyDescent="0.3">
      <c r="A106" s="48" t="s">
        <v>112</v>
      </c>
      <c r="B106" s="48"/>
      <c r="C106" s="48"/>
      <c r="D106" s="48"/>
      <c r="E106" s="48"/>
      <c r="F106" s="48"/>
      <c r="G106" s="48"/>
    </row>
    <row r="107" spans="1:11" ht="57.6" x14ac:dyDescent="0.3">
      <c r="A107" s="3" t="s">
        <v>0</v>
      </c>
      <c r="B107" s="4" t="s">
        <v>9</v>
      </c>
      <c r="C107" s="4" t="s">
        <v>20</v>
      </c>
      <c r="D107" s="3" t="s">
        <v>1</v>
      </c>
      <c r="E107" s="6" t="s">
        <v>33</v>
      </c>
      <c r="F107" s="3" t="s">
        <v>19</v>
      </c>
      <c r="G107" s="3" t="s">
        <v>10</v>
      </c>
    </row>
    <row r="108" spans="1:11" ht="15.6" x14ac:dyDescent="0.3">
      <c r="A108" s="2" t="s">
        <v>113</v>
      </c>
      <c r="B108" s="37">
        <v>43682</v>
      </c>
      <c r="C108" s="38" t="s">
        <v>21</v>
      </c>
      <c r="D108" s="40">
        <v>6</v>
      </c>
      <c r="E108" s="40">
        <v>0</v>
      </c>
      <c r="F108" s="36">
        <f>+E108+D108</f>
        <v>6</v>
      </c>
      <c r="G108" s="40">
        <f>+D108</f>
        <v>6</v>
      </c>
    </row>
    <row r="109" spans="1:11" ht="15.6" x14ac:dyDescent="0.3">
      <c r="A109" s="2" t="s">
        <v>114</v>
      </c>
      <c r="B109" s="37">
        <v>43685</v>
      </c>
      <c r="C109" s="38" t="s">
        <v>21</v>
      </c>
      <c r="D109" s="40">
        <v>6</v>
      </c>
      <c r="E109" s="40">
        <v>0</v>
      </c>
      <c r="F109" s="36">
        <f t="shared" ref="F109:F114" si="15">+E109+D109</f>
        <v>6</v>
      </c>
      <c r="G109" s="40">
        <f t="shared" ref="G109:G114" si="16">+D109</f>
        <v>6</v>
      </c>
    </row>
    <row r="110" spans="1:11" ht="15.6" x14ac:dyDescent="0.3">
      <c r="A110" s="2" t="s">
        <v>115</v>
      </c>
      <c r="B110" s="37">
        <v>43689</v>
      </c>
      <c r="C110" s="38" t="s">
        <v>21</v>
      </c>
      <c r="D110" s="40">
        <v>6</v>
      </c>
      <c r="E110" s="40">
        <v>1</v>
      </c>
      <c r="F110" s="36">
        <f t="shared" si="15"/>
        <v>7</v>
      </c>
      <c r="G110" s="40">
        <f t="shared" si="16"/>
        <v>6</v>
      </c>
    </row>
    <row r="111" spans="1:11" ht="15.6" x14ac:dyDescent="0.3">
      <c r="A111" s="2" t="s">
        <v>116</v>
      </c>
      <c r="B111" s="37">
        <v>43696</v>
      </c>
      <c r="C111" s="38"/>
      <c r="D111" s="40">
        <v>6</v>
      </c>
      <c r="E111" s="40">
        <v>1</v>
      </c>
      <c r="F111" s="36">
        <f t="shared" si="15"/>
        <v>7</v>
      </c>
      <c r="G111" s="40">
        <f t="shared" si="16"/>
        <v>6</v>
      </c>
    </row>
    <row r="112" spans="1:11" ht="15.6" x14ac:dyDescent="0.3">
      <c r="A112" s="2" t="s">
        <v>117</v>
      </c>
      <c r="B112" s="37">
        <v>43699</v>
      </c>
      <c r="C112" s="38" t="s">
        <v>22</v>
      </c>
      <c r="D112" s="40">
        <v>5</v>
      </c>
      <c r="E112" s="40">
        <v>0</v>
      </c>
      <c r="F112" s="36">
        <f t="shared" si="15"/>
        <v>5</v>
      </c>
      <c r="G112" s="40">
        <f t="shared" si="16"/>
        <v>5</v>
      </c>
    </row>
    <row r="113" spans="1:7" ht="15.6" x14ac:dyDescent="0.3">
      <c r="A113" s="2" t="s">
        <v>118</v>
      </c>
      <c r="B113" s="37">
        <v>43703</v>
      </c>
      <c r="C113" s="38" t="s">
        <v>21</v>
      </c>
      <c r="D113" s="40">
        <v>6</v>
      </c>
      <c r="E113" s="40">
        <v>1</v>
      </c>
      <c r="F113" s="36">
        <f t="shared" si="15"/>
        <v>7</v>
      </c>
      <c r="G113" s="40">
        <f t="shared" si="16"/>
        <v>6</v>
      </c>
    </row>
    <row r="114" spans="1:7" ht="15.6" x14ac:dyDescent="0.3">
      <c r="A114" s="2" t="s">
        <v>119</v>
      </c>
      <c r="B114" s="37" t="s">
        <v>120</v>
      </c>
      <c r="C114" s="38" t="s">
        <v>121</v>
      </c>
      <c r="D114" s="40">
        <v>6</v>
      </c>
      <c r="E114" s="40">
        <v>1</v>
      </c>
      <c r="F114" s="36">
        <f t="shared" si="15"/>
        <v>7</v>
      </c>
      <c r="G114" s="40">
        <f t="shared" si="16"/>
        <v>6</v>
      </c>
    </row>
    <row r="115" spans="1:7" x14ac:dyDescent="0.3">
      <c r="A115" s="8">
        <f>+COUNTA(A108:A114)</f>
        <v>7</v>
      </c>
      <c r="B115" s="9"/>
      <c r="C115" s="10"/>
      <c r="D115" s="11"/>
      <c r="E115" s="12"/>
      <c r="F115" s="8"/>
      <c r="G115" s="8">
        <f>SUM(G108:G114)</f>
        <v>41</v>
      </c>
    </row>
    <row r="116" spans="1:7" ht="15.6" x14ac:dyDescent="0.3">
      <c r="A116" s="49" t="s">
        <v>34</v>
      </c>
      <c r="B116" s="49"/>
      <c r="C116" s="49"/>
      <c r="D116" s="49"/>
      <c r="E116" s="49"/>
      <c r="F116" s="49"/>
      <c r="G116" s="5"/>
    </row>
    <row r="117" spans="1:7" x14ac:dyDescent="0.3">
      <c r="A117" s="51" t="s">
        <v>32</v>
      </c>
      <c r="B117" s="51"/>
      <c r="C117" s="51"/>
      <c r="D117" s="51"/>
      <c r="E117" s="51"/>
      <c r="F117" s="51"/>
      <c r="G117" s="51"/>
    </row>
    <row r="118" spans="1:7" s="1" customFormat="1" x14ac:dyDescent="0.3">
      <c r="A118" s="45"/>
      <c r="B118" s="45"/>
      <c r="C118" s="45"/>
      <c r="D118" s="45"/>
      <c r="E118" s="45"/>
      <c r="F118" s="45"/>
      <c r="G118" s="45"/>
    </row>
    <row r="119" spans="1:7" x14ac:dyDescent="0.3">
      <c r="A119" s="1"/>
      <c r="B119" s="1"/>
      <c r="C119" s="1"/>
      <c r="D119" s="1"/>
      <c r="E119" s="1"/>
      <c r="F119" s="45"/>
      <c r="G119" s="45"/>
    </row>
    <row r="120" spans="1:7" ht="15.6" x14ac:dyDescent="0.3">
      <c r="A120" s="48" t="s">
        <v>122</v>
      </c>
      <c r="B120" s="48"/>
      <c r="C120" s="48"/>
      <c r="D120" s="48"/>
      <c r="E120" s="48"/>
      <c r="F120" s="48"/>
      <c r="G120" s="48"/>
    </row>
    <row r="121" spans="1:7" ht="57.6" x14ac:dyDescent="0.3">
      <c r="A121" s="3" t="s">
        <v>0</v>
      </c>
      <c r="B121" s="4" t="s">
        <v>9</v>
      </c>
      <c r="C121" s="4" t="s">
        <v>20</v>
      </c>
      <c r="D121" s="3" t="s">
        <v>1</v>
      </c>
      <c r="E121" s="6" t="s">
        <v>33</v>
      </c>
      <c r="F121" s="3" t="s">
        <v>19</v>
      </c>
      <c r="G121" s="3" t="s">
        <v>10</v>
      </c>
    </row>
    <row r="122" spans="1:7" ht="15.6" x14ac:dyDescent="0.3">
      <c r="A122" s="2" t="s">
        <v>123</v>
      </c>
      <c r="B122" s="37">
        <v>43710</v>
      </c>
      <c r="C122" s="38" t="s">
        <v>21</v>
      </c>
      <c r="D122" s="40">
        <v>6</v>
      </c>
      <c r="E122" s="40">
        <v>1</v>
      </c>
      <c r="F122" s="36">
        <f>+E122+D122</f>
        <v>7</v>
      </c>
      <c r="G122" s="40">
        <f>+D122</f>
        <v>6</v>
      </c>
    </row>
    <row r="123" spans="1:7" ht="15.6" x14ac:dyDescent="0.3">
      <c r="A123" s="2" t="s">
        <v>124</v>
      </c>
      <c r="B123" s="37">
        <v>43713</v>
      </c>
      <c r="C123" s="38" t="s">
        <v>21</v>
      </c>
      <c r="D123" s="40">
        <v>5</v>
      </c>
      <c r="E123" s="40">
        <v>1</v>
      </c>
      <c r="F123" s="36">
        <f t="shared" ref="F123:F130" si="17">+E123+D123</f>
        <v>6</v>
      </c>
      <c r="G123" s="40">
        <f t="shared" ref="G123:G130" si="18">+D123</f>
        <v>5</v>
      </c>
    </row>
    <row r="124" spans="1:7" ht="15.6" x14ac:dyDescent="0.3">
      <c r="A124" s="2" t="s">
        <v>125</v>
      </c>
      <c r="B124" s="37">
        <v>43717</v>
      </c>
      <c r="C124" s="38" t="s">
        <v>39</v>
      </c>
      <c r="D124" s="40">
        <v>6</v>
      </c>
      <c r="E124" s="40">
        <v>1</v>
      </c>
      <c r="F124" s="36">
        <f t="shared" si="17"/>
        <v>7</v>
      </c>
      <c r="G124" s="40">
        <f t="shared" si="18"/>
        <v>6</v>
      </c>
    </row>
    <row r="125" spans="1:7" ht="15.6" x14ac:dyDescent="0.3">
      <c r="A125" s="2" t="s">
        <v>126</v>
      </c>
      <c r="B125" s="37">
        <v>43720</v>
      </c>
      <c r="C125" s="38" t="s">
        <v>23</v>
      </c>
      <c r="D125" s="40">
        <v>6</v>
      </c>
      <c r="E125" s="40">
        <v>0</v>
      </c>
      <c r="F125" s="36">
        <f t="shared" si="17"/>
        <v>6</v>
      </c>
      <c r="G125" s="40">
        <f t="shared" si="18"/>
        <v>6</v>
      </c>
    </row>
    <row r="126" spans="1:7" ht="15.6" x14ac:dyDescent="0.3">
      <c r="A126" s="2" t="s">
        <v>127</v>
      </c>
      <c r="B126" s="37">
        <v>43724</v>
      </c>
      <c r="C126" s="38" t="s">
        <v>39</v>
      </c>
      <c r="D126" s="40">
        <v>6</v>
      </c>
      <c r="E126" s="40">
        <v>0</v>
      </c>
      <c r="F126" s="36">
        <f t="shared" si="17"/>
        <v>6</v>
      </c>
      <c r="G126" s="40">
        <f t="shared" si="18"/>
        <v>6</v>
      </c>
    </row>
    <row r="127" spans="1:7" ht="15.6" x14ac:dyDescent="0.3">
      <c r="A127" s="2" t="s">
        <v>128</v>
      </c>
      <c r="B127" s="37" t="s">
        <v>130</v>
      </c>
      <c r="C127" s="38" t="s">
        <v>23</v>
      </c>
      <c r="D127" s="40">
        <v>5</v>
      </c>
      <c r="E127" s="40">
        <v>0</v>
      </c>
      <c r="F127" s="36">
        <f t="shared" si="17"/>
        <v>5</v>
      </c>
      <c r="G127" s="40">
        <f t="shared" si="18"/>
        <v>5</v>
      </c>
    </row>
    <row r="128" spans="1:7" ht="15.6" x14ac:dyDescent="0.3">
      <c r="A128" s="2" t="s">
        <v>129</v>
      </c>
      <c r="B128" s="37">
        <v>43727</v>
      </c>
      <c r="C128" s="38" t="s">
        <v>21</v>
      </c>
      <c r="D128" s="40">
        <v>6</v>
      </c>
      <c r="E128" s="40">
        <v>1</v>
      </c>
      <c r="F128" s="36">
        <f t="shared" si="17"/>
        <v>7</v>
      </c>
      <c r="G128" s="40">
        <f t="shared" si="18"/>
        <v>6</v>
      </c>
    </row>
    <row r="129" spans="1:11" s="1" customFormat="1" ht="15.6" x14ac:dyDescent="0.3">
      <c r="A129" s="2" t="s">
        <v>131</v>
      </c>
      <c r="B129" s="37">
        <v>43731</v>
      </c>
      <c r="C129" s="38" t="s">
        <v>39</v>
      </c>
      <c r="D129" s="40">
        <v>5</v>
      </c>
      <c r="E129" s="40">
        <v>1</v>
      </c>
      <c r="F129" s="36">
        <f t="shared" si="17"/>
        <v>6</v>
      </c>
      <c r="G129" s="40">
        <f t="shared" si="18"/>
        <v>5</v>
      </c>
    </row>
    <row r="130" spans="1:11" s="1" customFormat="1" ht="15.6" x14ac:dyDescent="0.3">
      <c r="A130" s="2" t="s">
        <v>132</v>
      </c>
      <c r="B130" s="37">
        <v>43734</v>
      </c>
      <c r="C130" s="38" t="s">
        <v>21</v>
      </c>
      <c r="D130" s="40">
        <v>6</v>
      </c>
      <c r="E130" s="40">
        <v>0</v>
      </c>
      <c r="F130" s="36">
        <f t="shared" si="17"/>
        <v>6</v>
      </c>
      <c r="G130" s="40">
        <f t="shared" si="18"/>
        <v>6</v>
      </c>
      <c r="H130" s="1" t="s">
        <v>136</v>
      </c>
    </row>
    <row r="131" spans="1:11" x14ac:dyDescent="0.3">
      <c r="A131" s="8">
        <f>+COUNTA(A122:A130)</f>
        <v>9</v>
      </c>
      <c r="B131" s="9"/>
      <c r="C131" s="10"/>
      <c r="D131" s="11"/>
      <c r="E131" s="12"/>
      <c r="F131" s="8"/>
      <c r="G131" s="8">
        <f>SUM(G122:G130)</f>
        <v>51</v>
      </c>
      <c r="H131" s="1" t="s">
        <v>134</v>
      </c>
    </row>
    <row r="132" spans="1:11" x14ac:dyDescent="0.3">
      <c r="A132" s="49" t="s">
        <v>34</v>
      </c>
      <c r="B132" s="49"/>
      <c r="C132" s="49"/>
      <c r="D132" s="49"/>
      <c r="E132" s="49"/>
      <c r="F132" s="49"/>
      <c r="G132" s="8">
        <f>+G131-5</f>
        <v>46</v>
      </c>
      <c r="H132" s="50" t="s">
        <v>135</v>
      </c>
      <c r="I132" s="50"/>
      <c r="J132" s="50"/>
      <c r="K132" s="50"/>
    </row>
    <row r="133" spans="1:11" x14ac:dyDescent="0.3">
      <c r="A133" s="51" t="s">
        <v>32</v>
      </c>
      <c r="B133" s="51"/>
      <c r="C133" s="51"/>
      <c r="D133" s="51"/>
      <c r="E133" s="51"/>
      <c r="F133" s="51"/>
      <c r="G133" s="51"/>
      <c r="H133" s="50"/>
      <c r="I133" s="50"/>
      <c r="J133" s="50"/>
      <c r="K133" s="50"/>
    </row>
    <row r="134" spans="1:11" s="1" customFormat="1" x14ac:dyDescent="0.3">
      <c r="A134" s="1" t="s">
        <v>41</v>
      </c>
      <c r="F134" s="45"/>
      <c r="G134" s="45"/>
    </row>
    <row r="135" spans="1:11" s="1" customFormat="1" x14ac:dyDescent="0.3">
      <c r="F135" s="46"/>
      <c r="G135" s="46"/>
    </row>
    <row r="136" spans="1:11" ht="15.6" x14ac:dyDescent="0.3">
      <c r="A136" s="48" t="s">
        <v>137</v>
      </c>
      <c r="B136" s="48"/>
      <c r="C136" s="48"/>
      <c r="D136" s="48"/>
      <c r="E136" s="48"/>
      <c r="F136" s="48"/>
      <c r="G136" s="48"/>
      <c r="H136" s="1"/>
      <c r="I136" s="1"/>
      <c r="J136" s="1"/>
      <c r="K136" s="1"/>
    </row>
    <row r="137" spans="1:11" ht="57.6" x14ac:dyDescent="0.3">
      <c r="A137" s="3" t="s">
        <v>0</v>
      </c>
      <c r="B137" s="4" t="s">
        <v>9</v>
      </c>
      <c r="C137" s="4" t="s">
        <v>20</v>
      </c>
      <c r="D137" s="3" t="s">
        <v>1</v>
      </c>
      <c r="E137" s="6" t="s">
        <v>33</v>
      </c>
      <c r="F137" s="3" t="s">
        <v>19</v>
      </c>
      <c r="G137" s="3" t="s">
        <v>10</v>
      </c>
      <c r="H137" s="1"/>
      <c r="I137" s="1"/>
      <c r="J137" s="1"/>
      <c r="K137" s="1"/>
    </row>
    <row r="138" spans="1:11" ht="15.6" x14ac:dyDescent="0.3">
      <c r="A138" s="2" t="s">
        <v>139</v>
      </c>
      <c r="B138" s="37">
        <v>43741</v>
      </c>
      <c r="C138" s="38" t="s">
        <v>39</v>
      </c>
      <c r="D138" s="40">
        <v>6</v>
      </c>
      <c r="E138" s="40">
        <v>0</v>
      </c>
      <c r="F138" s="36">
        <f>+E138+D138</f>
        <v>6</v>
      </c>
      <c r="G138" s="40">
        <f>+D138</f>
        <v>6</v>
      </c>
      <c r="H138" s="1"/>
      <c r="I138" s="1"/>
      <c r="J138" s="1"/>
      <c r="K138" s="1"/>
    </row>
    <row r="139" spans="1:11" ht="15.6" x14ac:dyDescent="0.3">
      <c r="A139" s="2" t="s">
        <v>140</v>
      </c>
      <c r="B139" s="37">
        <v>43745</v>
      </c>
      <c r="C139" s="38" t="s">
        <v>37</v>
      </c>
      <c r="D139" s="40">
        <v>6</v>
      </c>
      <c r="E139" s="40">
        <v>1</v>
      </c>
      <c r="F139" s="36">
        <f t="shared" ref="F139:F147" si="19">+E139+D139</f>
        <v>7</v>
      </c>
      <c r="G139" s="40">
        <f t="shared" ref="G139:G147" si="20">+D139</f>
        <v>6</v>
      </c>
      <c r="H139" s="1"/>
      <c r="I139" s="1"/>
      <c r="J139" s="1"/>
      <c r="K139" s="1"/>
    </row>
    <row r="140" spans="1:11" ht="15.6" x14ac:dyDescent="0.3">
      <c r="A140" s="2" t="s">
        <v>141</v>
      </c>
      <c r="B140" s="37">
        <v>43748</v>
      </c>
      <c r="C140" s="38" t="s">
        <v>39</v>
      </c>
      <c r="D140" s="40">
        <v>6</v>
      </c>
      <c r="E140" s="40">
        <v>1</v>
      </c>
      <c r="F140" s="36">
        <f t="shared" si="19"/>
        <v>7</v>
      </c>
      <c r="G140" s="40">
        <f t="shared" si="20"/>
        <v>6</v>
      </c>
      <c r="H140" s="1"/>
      <c r="I140" s="1"/>
      <c r="J140" s="1"/>
      <c r="K140" s="1"/>
    </row>
    <row r="141" spans="1:11" ht="15.6" x14ac:dyDescent="0.3">
      <c r="A141" s="2" t="s">
        <v>142</v>
      </c>
      <c r="B141" s="37">
        <v>43748</v>
      </c>
      <c r="C141" s="38" t="s">
        <v>24</v>
      </c>
      <c r="D141" s="40">
        <v>6</v>
      </c>
      <c r="E141" s="40">
        <v>0</v>
      </c>
      <c r="F141" s="36">
        <f t="shared" si="19"/>
        <v>6</v>
      </c>
      <c r="G141" s="40">
        <f t="shared" si="20"/>
        <v>6</v>
      </c>
      <c r="H141" s="1"/>
      <c r="I141" s="1"/>
      <c r="J141" s="1"/>
      <c r="K141" s="1"/>
    </row>
    <row r="142" spans="1:11" ht="15.6" x14ac:dyDescent="0.3">
      <c r="A142" s="2" t="s">
        <v>143</v>
      </c>
      <c r="B142" s="37">
        <v>43755</v>
      </c>
      <c r="C142" s="38" t="s">
        <v>24</v>
      </c>
      <c r="D142" s="40">
        <v>4</v>
      </c>
      <c r="E142" s="40">
        <v>0</v>
      </c>
      <c r="F142" s="36">
        <f t="shared" si="19"/>
        <v>4</v>
      </c>
      <c r="G142" s="40">
        <f t="shared" si="20"/>
        <v>4</v>
      </c>
      <c r="H142" s="1"/>
      <c r="I142" s="1"/>
      <c r="J142" s="1"/>
      <c r="K142" s="1"/>
    </row>
    <row r="143" spans="1:11" ht="15.6" x14ac:dyDescent="0.3">
      <c r="A143" s="2" t="s">
        <v>144</v>
      </c>
      <c r="B143" s="37">
        <v>43759</v>
      </c>
      <c r="C143" s="38" t="s">
        <v>24</v>
      </c>
      <c r="D143" s="40">
        <v>5</v>
      </c>
      <c r="E143" s="40">
        <v>1</v>
      </c>
      <c r="F143" s="36">
        <f t="shared" si="19"/>
        <v>6</v>
      </c>
      <c r="G143" s="40">
        <f>+D143</f>
        <v>5</v>
      </c>
      <c r="H143" s="1"/>
      <c r="I143" s="1"/>
      <c r="J143" s="1"/>
      <c r="K143" s="1"/>
    </row>
    <row r="144" spans="1:11" ht="15.6" x14ac:dyDescent="0.3">
      <c r="A144" s="2" t="s">
        <v>145</v>
      </c>
      <c r="B144" s="37">
        <v>116810</v>
      </c>
      <c r="C144" s="38" t="s">
        <v>21</v>
      </c>
      <c r="D144" s="40">
        <v>6</v>
      </c>
      <c r="E144" s="40">
        <v>0</v>
      </c>
      <c r="F144" s="36">
        <f t="shared" si="19"/>
        <v>6</v>
      </c>
      <c r="G144" s="40">
        <f t="shared" si="20"/>
        <v>6</v>
      </c>
      <c r="H144" s="1"/>
      <c r="I144" s="1"/>
      <c r="J144" s="1"/>
      <c r="K144" s="1"/>
    </row>
    <row r="145" spans="1:11" ht="15.6" x14ac:dyDescent="0.3">
      <c r="A145" s="2" t="s">
        <v>147</v>
      </c>
      <c r="B145" s="37">
        <v>43766</v>
      </c>
      <c r="C145" s="38" t="s">
        <v>23</v>
      </c>
      <c r="D145" s="40">
        <v>6</v>
      </c>
      <c r="E145" s="40">
        <v>1</v>
      </c>
      <c r="F145" s="36">
        <f t="shared" si="19"/>
        <v>7</v>
      </c>
      <c r="G145" s="40">
        <f t="shared" si="20"/>
        <v>6</v>
      </c>
      <c r="H145" s="1"/>
      <c r="I145" s="1"/>
      <c r="J145" s="1"/>
      <c r="K145" s="1"/>
    </row>
    <row r="146" spans="1:11" ht="15.6" x14ac:dyDescent="0.3">
      <c r="A146" s="2" t="s">
        <v>148</v>
      </c>
      <c r="B146" s="37">
        <v>43768</v>
      </c>
      <c r="C146" s="38" t="s">
        <v>39</v>
      </c>
      <c r="D146" s="40">
        <v>5</v>
      </c>
      <c r="E146" s="40">
        <v>1</v>
      </c>
      <c r="F146" s="36">
        <f t="shared" si="19"/>
        <v>6</v>
      </c>
      <c r="G146" s="40">
        <f t="shared" si="20"/>
        <v>5</v>
      </c>
      <c r="H146" s="1" t="s">
        <v>136</v>
      </c>
      <c r="I146" s="1"/>
      <c r="J146" s="1"/>
      <c r="K146" s="1"/>
    </row>
    <row r="147" spans="1:11" s="1" customFormat="1" ht="15.6" x14ac:dyDescent="0.3">
      <c r="A147" s="2" t="s">
        <v>146</v>
      </c>
      <c r="B147" s="37">
        <v>43769</v>
      </c>
      <c r="C147" s="38" t="s">
        <v>24</v>
      </c>
      <c r="D147" s="40">
        <v>6</v>
      </c>
      <c r="E147" s="40">
        <v>1</v>
      </c>
      <c r="F147" s="36">
        <f t="shared" si="19"/>
        <v>7</v>
      </c>
      <c r="G147" s="40">
        <f t="shared" si="20"/>
        <v>6</v>
      </c>
    </row>
    <row r="148" spans="1:11" x14ac:dyDescent="0.3">
      <c r="A148" s="8">
        <f>+COUNTA(A138:A147)</f>
        <v>10</v>
      </c>
      <c r="B148" s="9"/>
      <c r="C148" s="10"/>
      <c r="D148" s="11"/>
      <c r="E148" s="12"/>
      <c r="F148" s="8"/>
      <c r="G148" s="8">
        <f>SUM(G138:G147)</f>
        <v>56</v>
      </c>
      <c r="H148" s="1" t="s">
        <v>134</v>
      </c>
      <c r="I148" s="1"/>
      <c r="J148" s="1"/>
      <c r="K148" s="1"/>
    </row>
    <row r="149" spans="1:11" x14ac:dyDescent="0.3">
      <c r="A149" s="49" t="s">
        <v>34</v>
      </c>
      <c r="B149" s="49"/>
      <c r="C149" s="49"/>
      <c r="D149" s="49"/>
      <c r="E149" s="49"/>
      <c r="F149" s="49"/>
      <c r="G149" s="8">
        <f>+G148-8</f>
        <v>48</v>
      </c>
      <c r="H149" s="50" t="s">
        <v>149</v>
      </c>
      <c r="I149" s="50"/>
      <c r="J149" s="50"/>
      <c r="K149" s="50"/>
    </row>
    <row r="150" spans="1:11" x14ac:dyDescent="0.3">
      <c r="A150" s="51" t="s">
        <v>32</v>
      </c>
      <c r="B150" s="51"/>
      <c r="C150" s="51"/>
      <c r="D150" s="51"/>
      <c r="E150" s="51"/>
      <c r="F150" s="51"/>
      <c r="G150" s="51"/>
      <c r="H150" s="50"/>
      <c r="I150" s="50"/>
      <c r="J150" s="50"/>
      <c r="K150" s="50"/>
    </row>
    <row r="151" spans="1:11" x14ac:dyDescent="0.3">
      <c r="A151" s="1" t="s">
        <v>41</v>
      </c>
      <c r="B151" s="1"/>
      <c r="C151" s="1"/>
      <c r="D151" s="1"/>
      <c r="E151" s="1"/>
      <c r="F151" s="46"/>
      <c r="G151" s="46"/>
      <c r="H151" s="1"/>
      <c r="I151" s="1"/>
      <c r="J151" s="1"/>
      <c r="K151" s="1"/>
    </row>
    <row r="152" spans="1:11" s="1" customFormat="1" x14ac:dyDescent="0.3">
      <c r="F152" s="46"/>
      <c r="G152" s="46"/>
    </row>
    <row r="153" spans="1:11" ht="15.6" x14ac:dyDescent="0.3">
      <c r="A153" s="48" t="s">
        <v>138</v>
      </c>
      <c r="B153" s="48"/>
      <c r="C153" s="48"/>
      <c r="D153" s="48"/>
      <c r="E153" s="48"/>
      <c r="F153" s="48"/>
      <c r="G153" s="48"/>
      <c r="H153" s="1"/>
      <c r="I153" s="1"/>
      <c r="J153" s="1"/>
      <c r="K153" s="1"/>
    </row>
    <row r="154" spans="1:11" ht="57.6" x14ac:dyDescent="0.3">
      <c r="A154" s="3" t="s">
        <v>0</v>
      </c>
      <c r="B154" s="4" t="s">
        <v>9</v>
      </c>
      <c r="C154" s="4" t="s">
        <v>20</v>
      </c>
      <c r="D154" s="3" t="s">
        <v>1</v>
      </c>
      <c r="E154" s="6" t="s">
        <v>33</v>
      </c>
      <c r="F154" s="3" t="s">
        <v>19</v>
      </c>
      <c r="G154" s="3" t="s">
        <v>10</v>
      </c>
      <c r="H154" s="1"/>
      <c r="I154" s="1"/>
      <c r="J154" s="1"/>
      <c r="K154" s="1"/>
    </row>
    <row r="155" spans="1:11" ht="15.6" x14ac:dyDescent="0.3">
      <c r="A155" s="2" t="s">
        <v>156</v>
      </c>
      <c r="B155" s="37">
        <v>43773</v>
      </c>
      <c r="C155" s="38" t="s">
        <v>37</v>
      </c>
      <c r="D155" s="40">
        <v>5</v>
      </c>
      <c r="E155" s="40">
        <v>0</v>
      </c>
      <c r="F155" s="36">
        <f>+E155+D155</f>
        <v>5</v>
      </c>
      <c r="G155" s="40">
        <f>+D155</f>
        <v>5</v>
      </c>
      <c r="H155" s="1"/>
      <c r="I155" s="1"/>
      <c r="J155" s="1"/>
      <c r="K155" s="1"/>
    </row>
    <row r="156" spans="1:11" ht="15.6" x14ac:dyDescent="0.3">
      <c r="A156" s="2" t="s">
        <v>151</v>
      </c>
      <c r="B156" s="37">
        <v>43776</v>
      </c>
      <c r="C156" s="38" t="s">
        <v>21</v>
      </c>
      <c r="D156" s="40">
        <v>5</v>
      </c>
      <c r="E156" s="40">
        <v>0</v>
      </c>
      <c r="F156" s="36">
        <f t="shared" ref="F156:F161" si="21">+E156+D156</f>
        <v>5</v>
      </c>
      <c r="G156" s="40">
        <f t="shared" ref="G156:G161" si="22">+D156</f>
        <v>5</v>
      </c>
      <c r="H156" s="1"/>
      <c r="I156" s="1"/>
      <c r="J156" s="1"/>
      <c r="K156" s="1"/>
    </row>
    <row r="157" spans="1:11" ht="15.6" x14ac:dyDescent="0.3">
      <c r="A157" s="2" t="s">
        <v>152</v>
      </c>
      <c r="B157" s="37">
        <v>43780</v>
      </c>
      <c r="C157" s="38" t="s">
        <v>24</v>
      </c>
      <c r="D157" s="40">
        <v>6</v>
      </c>
      <c r="E157" s="40">
        <v>1</v>
      </c>
      <c r="F157" s="36">
        <f t="shared" si="21"/>
        <v>7</v>
      </c>
      <c r="G157" s="40">
        <f t="shared" si="22"/>
        <v>6</v>
      </c>
      <c r="H157" s="1"/>
      <c r="I157" s="1"/>
      <c r="J157" s="1"/>
      <c r="K157" s="1"/>
    </row>
    <row r="158" spans="1:11" ht="15.6" x14ac:dyDescent="0.3">
      <c r="A158" s="2" t="s">
        <v>150</v>
      </c>
      <c r="B158" s="37">
        <v>43787</v>
      </c>
      <c r="C158" s="38" t="s">
        <v>21</v>
      </c>
      <c r="D158" s="40">
        <v>5</v>
      </c>
      <c r="E158" s="40">
        <v>1</v>
      </c>
      <c r="F158" s="36">
        <f t="shared" si="21"/>
        <v>6</v>
      </c>
      <c r="G158" s="40">
        <f t="shared" si="22"/>
        <v>5</v>
      </c>
      <c r="H158" s="1"/>
      <c r="I158" s="1"/>
      <c r="J158" s="1"/>
      <c r="K158" s="1"/>
    </row>
    <row r="159" spans="1:11" ht="15.6" x14ac:dyDescent="0.3">
      <c r="A159" s="2" t="s">
        <v>153</v>
      </c>
      <c r="B159" s="37">
        <v>43790</v>
      </c>
      <c r="C159" s="38" t="s">
        <v>37</v>
      </c>
      <c r="D159" s="40">
        <v>5</v>
      </c>
      <c r="E159" s="40">
        <v>0</v>
      </c>
      <c r="F159" s="36">
        <f t="shared" si="21"/>
        <v>5</v>
      </c>
      <c r="G159" s="40">
        <f t="shared" si="22"/>
        <v>5</v>
      </c>
      <c r="H159" s="1"/>
      <c r="I159" s="1"/>
      <c r="J159" s="1"/>
      <c r="K159" s="1"/>
    </row>
    <row r="160" spans="1:11" ht="15.6" x14ac:dyDescent="0.3">
      <c r="A160" s="2" t="s">
        <v>154</v>
      </c>
      <c r="B160" s="37">
        <v>43794</v>
      </c>
      <c r="C160" s="38" t="s">
        <v>21</v>
      </c>
      <c r="D160" s="40">
        <v>6</v>
      </c>
      <c r="E160" s="40">
        <v>0</v>
      </c>
      <c r="F160" s="36">
        <f t="shared" si="21"/>
        <v>6</v>
      </c>
      <c r="G160" s="40">
        <f t="shared" si="22"/>
        <v>6</v>
      </c>
      <c r="H160" s="1"/>
      <c r="I160" s="1"/>
      <c r="J160" s="1"/>
      <c r="K160" s="1"/>
    </row>
    <row r="161" spans="1:11" ht="15.6" x14ac:dyDescent="0.3">
      <c r="A161" s="2" t="s">
        <v>155</v>
      </c>
      <c r="B161" s="37">
        <v>43796</v>
      </c>
      <c r="C161" s="38" t="s">
        <v>68</v>
      </c>
      <c r="D161" s="40">
        <v>5</v>
      </c>
      <c r="E161" s="40">
        <v>1</v>
      </c>
      <c r="F161" s="36">
        <f t="shared" si="21"/>
        <v>6</v>
      </c>
      <c r="G161" s="40">
        <f t="shared" si="22"/>
        <v>5</v>
      </c>
      <c r="H161" s="1"/>
      <c r="I161" s="1"/>
      <c r="J161" s="1"/>
      <c r="K161" s="1"/>
    </row>
    <row r="162" spans="1:11" x14ac:dyDescent="0.3">
      <c r="A162" s="8">
        <f>+COUNTA(A155:A161)</f>
        <v>7</v>
      </c>
      <c r="B162" s="9"/>
      <c r="C162" s="10"/>
      <c r="D162" s="11"/>
      <c r="E162" s="12"/>
      <c r="F162" s="8"/>
      <c r="G162" s="8">
        <f>SUM(G155:G161)</f>
        <v>37</v>
      </c>
      <c r="H162" s="1" t="s">
        <v>134</v>
      </c>
      <c r="I162" s="1"/>
      <c r="J162" s="1"/>
      <c r="K162" s="1"/>
    </row>
    <row r="163" spans="1:11" x14ac:dyDescent="0.3">
      <c r="A163" s="49" t="s">
        <v>34</v>
      </c>
      <c r="B163" s="49"/>
      <c r="C163" s="49"/>
      <c r="D163" s="49"/>
      <c r="E163" s="49"/>
      <c r="F163" s="49"/>
      <c r="G163" s="8"/>
      <c r="H163" s="50" t="s">
        <v>157</v>
      </c>
      <c r="I163" s="50"/>
      <c r="J163" s="50"/>
      <c r="K163" s="50"/>
    </row>
    <row r="164" spans="1:11" x14ac:dyDescent="0.3">
      <c r="A164" s="51" t="s">
        <v>32</v>
      </c>
      <c r="B164" s="51"/>
      <c r="C164" s="51"/>
      <c r="D164" s="51"/>
      <c r="E164" s="51"/>
      <c r="F164" s="51"/>
      <c r="G164" s="51"/>
      <c r="H164" s="50"/>
      <c r="I164" s="50"/>
      <c r="J164" s="50"/>
      <c r="K164" s="50"/>
    </row>
    <row r="165" spans="1:11" x14ac:dyDescent="0.3">
      <c r="A165" s="1" t="s">
        <v>41</v>
      </c>
      <c r="B165" s="1"/>
      <c r="C165" s="1"/>
      <c r="D165" s="1"/>
      <c r="E165" s="1"/>
      <c r="F165" s="46"/>
      <c r="G165" s="46"/>
      <c r="H165" s="1"/>
      <c r="I165" s="1"/>
      <c r="J165" s="1"/>
      <c r="K165" s="1"/>
    </row>
    <row r="166" spans="1:11" s="1" customFormat="1" x14ac:dyDescent="0.3">
      <c r="F166" s="47"/>
      <c r="G166" s="47"/>
    </row>
    <row r="167" spans="1:11" ht="15.6" x14ac:dyDescent="0.3">
      <c r="A167" s="48" t="s">
        <v>138</v>
      </c>
      <c r="B167" s="48"/>
      <c r="C167" s="48"/>
      <c r="D167" s="48"/>
      <c r="E167" s="48"/>
      <c r="F167" s="48"/>
      <c r="G167" s="48"/>
      <c r="H167" s="1"/>
      <c r="I167" s="1"/>
      <c r="J167" s="1"/>
      <c r="K167" s="1"/>
    </row>
    <row r="168" spans="1:11" ht="57.6" x14ac:dyDescent="0.3">
      <c r="A168" s="3" t="s">
        <v>0</v>
      </c>
      <c r="B168" s="4" t="s">
        <v>9</v>
      </c>
      <c r="C168" s="4" t="s">
        <v>20</v>
      </c>
      <c r="D168" s="3" t="s">
        <v>1</v>
      </c>
      <c r="E168" s="6" t="s">
        <v>33</v>
      </c>
      <c r="F168" s="3" t="s">
        <v>19</v>
      </c>
      <c r="G168" s="3" t="s">
        <v>10</v>
      </c>
      <c r="H168" s="1"/>
      <c r="I168" s="1"/>
      <c r="J168" s="1"/>
      <c r="K168" s="1"/>
    </row>
    <row r="169" spans="1:11" ht="15.6" x14ac:dyDescent="0.3">
      <c r="A169" s="2" t="s">
        <v>158</v>
      </c>
      <c r="B169" s="37">
        <v>43801</v>
      </c>
      <c r="C169" s="38" t="s">
        <v>21</v>
      </c>
      <c r="D169" s="40">
        <v>6</v>
      </c>
      <c r="E169" s="40">
        <v>0</v>
      </c>
      <c r="F169" s="36">
        <f>+E169+D169</f>
        <v>6</v>
      </c>
      <c r="G169" s="40">
        <f>+D169</f>
        <v>6</v>
      </c>
      <c r="H169" s="1"/>
      <c r="I169" s="1"/>
      <c r="J169" s="1"/>
      <c r="K169" s="1"/>
    </row>
    <row r="170" spans="1:11" ht="15.6" x14ac:dyDescent="0.3">
      <c r="A170" s="2" t="s">
        <v>159</v>
      </c>
      <c r="B170" s="37">
        <v>43804</v>
      </c>
      <c r="C170" s="38" t="s">
        <v>21</v>
      </c>
      <c r="D170" s="40">
        <v>6</v>
      </c>
      <c r="E170" s="40">
        <v>0</v>
      </c>
      <c r="F170" s="36">
        <f t="shared" ref="F170:F175" si="23">+E170+D170</f>
        <v>6</v>
      </c>
      <c r="G170" s="40">
        <f t="shared" ref="G170:G175" si="24">+D170</f>
        <v>6</v>
      </c>
      <c r="H170" s="1"/>
      <c r="I170" s="1"/>
      <c r="J170" s="1"/>
      <c r="K170" s="1"/>
    </row>
    <row r="171" spans="1:11" ht="15.6" x14ac:dyDescent="0.3">
      <c r="A171" s="2" t="s">
        <v>160</v>
      </c>
      <c r="B171" s="37">
        <v>43808</v>
      </c>
      <c r="C171" s="38" t="s">
        <v>39</v>
      </c>
      <c r="D171" s="40">
        <v>6</v>
      </c>
      <c r="E171" s="40">
        <v>1</v>
      </c>
      <c r="F171" s="36">
        <f t="shared" si="23"/>
        <v>7</v>
      </c>
      <c r="G171" s="40">
        <f t="shared" si="24"/>
        <v>6</v>
      </c>
      <c r="H171" s="1"/>
      <c r="I171" s="1"/>
      <c r="J171" s="1"/>
      <c r="K171" s="1"/>
    </row>
    <row r="172" spans="1:11" ht="15.6" x14ac:dyDescent="0.3">
      <c r="A172" s="2" t="s">
        <v>161</v>
      </c>
      <c r="B172" s="37">
        <v>43809</v>
      </c>
      <c r="C172" s="38" t="s">
        <v>68</v>
      </c>
      <c r="D172" s="40">
        <v>5</v>
      </c>
      <c r="E172" s="40">
        <v>0</v>
      </c>
      <c r="F172" s="36">
        <f t="shared" si="23"/>
        <v>5</v>
      </c>
      <c r="G172" s="40">
        <f t="shared" si="24"/>
        <v>5</v>
      </c>
      <c r="H172" s="1"/>
      <c r="I172" s="1"/>
      <c r="J172" s="1"/>
      <c r="K172" s="1"/>
    </row>
    <row r="173" spans="1:11" ht="15.6" x14ac:dyDescent="0.3">
      <c r="A173" s="2" t="s">
        <v>162</v>
      </c>
      <c r="B173" s="37">
        <v>43811</v>
      </c>
      <c r="C173" s="38" t="s">
        <v>21</v>
      </c>
      <c r="D173" s="40">
        <v>6</v>
      </c>
      <c r="E173" s="40">
        <v>0</v>
      </c>
      <c r="F173" s="36">
        <f t="shared" si="23"/>
        <v>6</v>
      </c>
      <c r="G173" s="40">
        <f t="shared" si="24"/>
        <v>6</v>
      </c>
      <c r="H173" s="1"/>
      <c r="I173" s="1"/>
      <c r="J173" s="1"/>
      <c r="K173" s="1"/>
    </row>
    <row r="174" spans="1:11" ht="15.6" x14ac:dyDescent="0.3">
      <c r="A174" s="2" t="s">
        <v>163</v>
      </c>
      <c r="B174" s="37">
        <v>43815</v>
      </c>
      <c r="C174" s="38" t="s">
        <v>21</v>
      </c>
      <c r="D174" s="40">
        <v>6</v>
      </c>
      <c r="E174" s="40">
        <v>1</v>
      </c>
      <c r="F174" s="36">
        <f t="shared" si="23"/>
        <v>7</v>
      </c>
      <c r="G174" s="40">
        <f t="shared" si="24"/>
        <v>6</v>
      </c>
      <c r="H174" s="1"/>
      <c r="I174" s="1"/>
      <c r="J174" s="1"/>
      <c r="K174" s="1"/>
    </row>
    <row r="175" spans="1:11" ht="15.6" x14ac:dyDescent="0.3">
      <c r="A175" s="2" t="s">
        <v>164</v>
      </c>
      <c r="B175" s="37">
        <v>43818</v>
      </c>
      <c r="C175" s="38" t="s">
        <v>21</v>
      </c>
      <c r="D175" s="40">
        <v>6</v>
      </c>
      <c r="E175" s="40">
        <v>0</v>
      </c>
      <c r="F175" s="36">
        <f t="shared" si="23"/>
        <v>6</v>
      </c>
      <c r="G175" s="40">
        <f t="shared" si="24"/>
        <v>6</v>
      </c>
      <c r="H175" s="1"/>
      <c r="I175" s="1"/>
      <c r="J175" s="1"/>
      <c r="K175" s="1"/>
    </row>
    <row r="176" spans="1:11" x14ac:dyDescent="0.3">
      <c r="A176" s="8">
        <f>+COUNTA(A169:A175)</f>
        <v>7</v>
      </c>
      <c r="B176" s="9"/>
      <c r="C176" s="10"/>
      <c r="D176" s="11"/>
      <c r="E176" s="12"/>
      <c r="F176" s="8"/>
      <c r="G176" s="8">
        <f>SUM(G169:G175)</f>
        <v>41</v>
      </c>
      <c r="H176" s="1" t="s">
        <v>134</v>
      </c>
      <c r="I176" s="1"/>
      <c r="J176" s="1"/>
      <c r="K176" s="1"/>
    </row>
    <row r="177" spans="1:11" x14ac:dyDescent="0.3">
      <c r="A177" s="49" t="s">
        <v>34</v>
      </c>
      <c r="B177" s="49"/>
      <c r="C177" s="49"/>
      <c r="D177" s="49"/>
      <c r="E177" s="49"/>
      <c r="F177" s="49"/>
      <c r="G177" s="8"/>
      <c r="H177" s="50" t="s">
        <v>157</v>
      </c>
      <c r="I177" s="50"/>
      <c r="J177" s="50"/>
      <c r="K177" s="50"/>
    </row>
    <row r="178" spans="1:11" x14ac:dyDescent="0.3">
      <c r="A178" s="51" t="s">
        <v>32</v>
      </c>
      <c r="B178" s="51"/>
      <c r="C178" s="51"/>
      <c r="D178" s="51"/>
      <c r="E178" s="51"/>
      <c r="F178" s="51"/>
      <c r="G178" s="51"/>
      <c r="H178" s="50"/>
      <c r="I178" s="50"/>
      <c r="J178" s="50"/>
      <c r="K178" s="50"/>
    </row>
    <row r="179" spans="1:11" x14ac:dyDescent="0.3">
      <c r="A179" s="1" t="s">
        <v>41</v>
      </c>
      <c r="B179" s="1"/>
      <c r="C179" s="1"/>
      <c r="D179" s="1"/>
      <c r="E179" s="1"/>
      <c r="F179" s="47"/>
      <c r="G179" s="47"/>
      <c r="H179" s="1"/>
      <c r="I179" s="1"/>
      <c r="J179" s="1"/>
      <c r="K179" s="1"/>
    </row>
    <row r="180" spans="1:11" ht="15" thickBot="1" x14ac:dyDescent="0.35"/>
    <row r="181" spans="1:11" ht="15.6" thickTop="1" thickBot="1" x14ac:dyDescent="0.35">
      <c r="A181" s="54" t="s">
        <v>59</v>
      </c>
      <c r="B181" s="55"/>
      <c r="C181" s="55"/>
      <c r="D181" s="55"/>
      <c r="E181" s="55"/>
      <c r="F181" s="55"/>
      <c r="G181" s="56"/>
    </row>
    <row r="182" spans="1:11" ht="30" thickTop="1" thickBot="1" x14ac:dyDescent="0.35">
      <c r="A182" s="13" t="s">
        <v>2</v>
      </c>
      <c r="B182" s="14" t="s">
        <v>18</v>
      </c>
      <c r="C182" s="13" t="s">
        <v>26</v>
      </c>
      <c r="D182" s="15" t="s">
        <v>27</v>
      </c>
      <c r="E182" s="16" t="s">
        <v>28</v>
      </c>
      <c r="F182" s="15" t="s">
        <v>29</v>
      </c>
      <c r="G182" s="17" t="s">
        <v>30</v>
      </c>
    </row>
    <row r="183" spans="1:11" x14ac:dyDescent="0.3">
      <c r="A183" s="18" t="s">
        <v>3</v>
      </c>
      <c r="B183" s="19">
        <f>+A13</f>
        <v>7</v>
      </c>
      <c r="C183" s="20">
        <v>49701.94</v>
      </c>
      <c r="D183" s="24">
        <f>+G13</f>
        <v>28</v>
      </c>
      <c r="E183" s="25">
        <f t="shared" ref="E183:E189" si="25">+D183*C183</f>
        <v>1391654.32</v>
      </c>
      <c r="F183" s="26">
        <f t="shared" ref="F183:F188" si="26">+E183*0.15</f>
        <v>208748.14800000002</v>
      </c>
      <c r="G183" s="27">
        <f t="shared" ref="G183:G189" si="27">+E183-F183</f>
        <v>1182906.172</v>
      </c>
    </row>
    <row r="184" spans="1:11" x14ac:dyDescent="0.3">
      <c r="A184" s="21" t="s">
        <v>4</v>
      </c>
      <c r="B184" s="22">
        <f>+A30</f>
        <v>8</v>
      </c>
      <c r="C184" s="23">
        <v>49701.94</v>
      </c>
      <c r="D184" s="24">
        <f>+G30</f>
        <v>36</v>
      </c>
      <c r="E184" s="25">
        <f t="shared" si="25"/>
        <v>1789269.84</v>
      </c>
      <c r="F184" s="26">
        <f t="shared" si="26"/>
        <v>268390.47600000002</v>
      </c>
      <c r="G184" s="27">
        <f t="shared" si="27"/>
        <v>1520879.3640000001</v>
      </c>
    </row>
    <row r="185" spans="1:11" x14ac:dyDescent="0.3">
      <c r="A185" s="21" t="s">
        <v>5</v>
      </c>
      <c r="B185" s="22">
        <f>+A42</f>
        <v>6</v>
      </c>
      <c r="C185" s="23">
        <v>49701.94</v>
      </c>
      <c r="D185" s="24">
        <f>+G42</f>
        <v>22</v>
      </c>
      <c r="E185" s="25">
        <f t="shared" si="25"/>
        <v>1093442.6800000002</v>
      </c>
      <c r="F185" s="26">
        <f t="shared" si="26"/>
        <v>164016.40200000003</v>
      </c>
      <c r="G185" s="27">
        <f t="shared" si="27"/>
        <v>929426.27800000017</v>
      </c>
      <c r="J185">
        <f>357853.97/2385693.12</f>
        <v>0.15000000083833076</v>
      </c>
    </row>
    <row r="186" spans="1:11" x14ac:dyDescent="0.3">
      <c r="A186" s="21" t="s">
        <v>6</v>
      </c>
      <c r="B186" s="22">
        <f>+A57</f>
        <v>9</v>
      </c>
      <c r="C186" s="23">
        <v>49701.94</v>
      </c>
      <c r="D186" s="24">
        <f>+G58</f>
        <v>37</v>
      </c>
      <c r="E186" s="25">
        <f t="shared" si="25"/>
        <v>1838971.78</v>
      </c>
      <c r="F186" s="26">
        <f t="shared" si="26"/>
        <v>275845.76699999999</v>
      </c>
      <c r="G186" s="27">
        <f t="shared" si="27"/>
        <v>1563126.013</v>
      </c>
    </row>
    <row r="187" spans="1:11" x14ac:dyDescent="0.3">
      <c r="A187" s="21" t="s">
        <v>7</v>
      </c>
      <c r="B187" s="22">
        <f>+A71</f>
        <v>7</v>
      </c>
      <c r="C187" s="23">
        <v>49701.94</v>
      </c>
      <c r="D187" s="24">
        <f>+G72</f>
        <v>33</v>
      </c>
      <c r="E187" s="25">
        <f t="shared" si="25"/>
        <v>1640164.02</v>
      </c>
      <c r="F187" s="26">
        <f t="shared" si="26"/>
        <v>246024.603</v>
      </c>
      <c r="G187" s="27">
        <f t="shared" si="27"/>
        <v>1394139.4169999999</v>
      </c>
    </row>
    <row r="188" spans="1:11" x14ac:dyDescent="0.3">
      <c r="A188" s="21" t="s">
        <v>11</v>
      </c>
      <c r="B188" s="22">
        <f>+A87</f>
        <v>9</v>
      </c>
      <c r="C188" s="23">
        <v>49701.94</v>
      </c>
      <c r="D188" s="24">
        <f>+G88</f>
        <v>35</v>
      </c>
      <c r="E188" s="25">
        <f t="shared" si="25"/>
        <v>1739567.9000000001</v>
      </c>
      <c r="F188" s="26">
        <f t="shared" si="26"/>
        <v>260935.185</v>
      </c>
      <c r="G188" s="27">
        <f t="shared" si="27"/>
        <v>1478632.7150000001</v>
      </c>
    </row>
    <row r="189" spans="1:11" x14ac:dyDescent="0.3">
      <c r="A189" s="21" t="s">
        <v>12</v>
      </c>
      <c r="B189" s="22">
        <f>+A102</f>
        <v>8</v>
      </c>
      <c r="C189" s="23">
        <v>49701.94</v>
      </c>
      <c r="D189" s="24">
        <f>+G102</f>
        <v>44</v>
      </c>
      <c r="E189" s="25">
        <f t="shared" si="25"/>
        <v>2186885.3600000003</v>
      </c>
      <c r="F189" s="26">
        <f>+E189*0.25</f>
        <v>546721.34000000008</v>
      </c>
      <c r="G189" s="27">
        <f t="shared" si="27"/>
        <v>1640164.0200000003</v>
      </c>
    </row>
    <row r="190" spans="1:11" x14ac:dyDescent="0.3">
      <c r="A190" s="21" t="s">
        <v>13</v>
      </c>
      <c r="B190" s="22">
        <f>+A115</f>
        <v>7</v>
      </c>
      <c r="C190" s="23">
        <v>49701.94</v>
      </c>
      <c r="D190" s="24">
        <f>+G115</f>
        <v>41</v>
      </c>
      <c r="E190" s="25">
        <f t="shared" ref="E190:E194" si="28">+D190*C190</f>
        <v>2037779.54</v>
      </c>
      <c r="F190" s="26">
        <f t="shared" ref="F190:F191" si="29">+E190*0.25</f>
        <v>509444.88500000001</v>
      </c>
      <c r="G190" s="27">
        <f t="shared" ref="G190:G194" si="30">+E190-F190</f>
        <v>1528334.655</v>
      </c>
    </row>
    <row r="191" spans="1:11" x14ac:dyDescent="0.3">
      <c r="A191" s="21" t="s">
        <v>14</v>
      </c>
      <c r="B191" s="22">
        <f>+A131</f>
        <v>9</v>
      </c>
      <c r="C191" s="23">
        <v>49701.94</v>
      </c>
      <c r="D191" s="24">
        <f>+G132</f>
        <v>46</v>
      </c>
      <c r="E191" s="25">
        <f t="shared" si="28"/>
        <v>2286289.2400000002</v>
      </c>
      <c r="F191" s="26">
        <f t="shared" si="29"/>
        <v>571572.31000000006</v>
      </c>
      <c r="G191" s="27">
        <f t="shared" si="30"/>
        <v>1714716.9300000002</v>
      </c>
    </row>
    <row r="192" spans="1:11" x14ac:dyDescent="0.3">
      <c r="A192" s="21" t="s">
        <v>15</v>
      </c>
      <c r="B192" s="22">
        <f>+A148</f>
        <v>10</v>
      </c>
      <c r="C192" s="23">
        <v>49701.94</v>
      </c>
      <c r="D192" s="24">
        <f>+G149</f>
        <v>48</v>
      </c>
      <c r="E192" s="25">
        <f t="shared" si="28"/>
        <v>2385693.12</v>
      </c>
      <c r="F192" s="26">
        <f>+E192*0.15</f>
        <v>357853.96799999999</v>
      </c>
      <c r="G192" s="27">
        <f t="shared" si="30"/>
        <v>2027839.1520000002</v>
      </c>
    </row>
    <row r="193" spans="1:7" x14ac:dyDescent="0.3">
      <c r="A193" s="21" t="s">
        <v>16</v>
      </c>
      <c r="B193" s="22">
        <f>+A162</f>
        <v>7</v>
      </c>
      <c r="C193" s="23">
        <v>49701.94</v>
      </c>
      <c r="D193" s="24">
        <f>+G162</f>
        <v>37</v>
      </c>
      <c r="E193" s="25">
        <f t="shared" si="28"/>
        <v>1838971.78</v>
      </c>
      <c r="F193" s="26">
        <f>+E193*0.15</f>
        <v>275845.76699999999</v>
      </c>
      <c r="G193" s="27">
        <f t="shared" si="30"/>
        <v>1563126.013</v>
      </c>
    </row>
    <row r="194" spans="1:7" ht="15" thickBot="1" x14ac:dyDescent="0.35">
      <c r="A194" s="28" t="s">
        <v>17</v>
      </c>
      <c r="B194" s="29">
        <f>+A176</f>
        <v>7</v>
      </c>
      <c r="C194" s="23">
        <v>49701.94</v>
      </c>
      <c r="D194" s="24">
        <f>+G176</f>
        <v>41</v>
      </c>
      <c r="E194" s="25">
        <f t="shared" si="28"/>
        <v>2037779.54</v>
      </c>
      <c r="F194" s="26">
        <f>+E194*0.15</f>
        <v>305666.93099999998</v>
      </c>
      <c r="G194" s="27">
        <f t="shared" si="30"/>
        <v>1732112.6090000002</v>
      </c>
    </row>
    <row r="195" spans="1:7" ht="18.600000000000001" thickBot="1" x14ac:dyDescent="0.4">
      <c r="A195" s="30" t="s">
        <v>8</v>
      </c>
      <c r="B195" s="31">
        <f>SUM(B183:B194)</f>
        <v>94</v>
      </c>
      <c r="C195" s="32"/>
      <c r="D195" s="31">
        <f>SUM(D183:D194)</f>
        <v>448</v>
      </c>
      <c r="E195" s="41">
        <f>SUM(E183:E194)</f>
        <v>22266469.120000001</v>
      </c>
      <c r="F195" s="41">
        <f>SUM(F183:F194)</f>
        <v>3991065.7820000001</v>
      </c>
      <c r="G195" s="33">
        <f>SUM(G183:G194)</f>
        <v>18275403.338</v>
      </c>
    </row>
    <row r="196" spans="1:7" x14ac:dyDescent="0.3">
      <c r="A196" s="34" t="s">
        <v>31</v>
      </c>
      <c r="B196" s="35"/>
      <c r="C196" s="34"/>
      <c r="D196" s="34"/>
      <c r="E196" s="1"/>
      <c r="F196" s="1"/>
      <c r="G196" s="1"/>
    </row>
  </sheetData>
  <mergeCells count="48">
    <mergeCell ref="A181:G181"/>
    <mergeCell ref="A34:G34"/>
    <mergeCell ref="A43:F43"/>
    <mergeCell ref="A44:G44"/>
    <mergeCell ref="A46:G46"/>
    <mergeCell ref="A58:F58"/>
    <mergeCell ref="A59:G59"/>
    <mergeCell ref="A62:G62"/>
    <mergeCell ref="A72:F72"/>
    <mergeCell ref="A92:G92"/>
    <mergeCell ref="A103:F103"/>
    <mergeCell ref="A120:G120"/>
    <mergeCell ref="A132:F132"/>
    <mergeCell ref="A133:G133"/>
    <mergeCell ref="A104:G104"/>
    <mergeCell ref="A106:G106"/>
    <mergeCell ref="A1:G1"/>
    <mergeCell ref="A2:G2"/>
    <mergeCell ref="A4:G4"/>
    <mergeCell ref="A14:F14"/>
    <mergeCell ref="A15:G15"/>
    <mergeCell ref="A18:G18"/>
    <mergeCell ref="A20:G20"/>
    <mergeCell ref="A31:F31"/>
    <mergeCell ref="A32:G32"/>
    <mergeCell ref="H72:K73"/>
    <mergeCell ref="A73:G73"/>
    <mergeCell ref="H58:K59"/>
    <mergeCell ref="A76:G76"/>
    <mergeCell ref="A88:F88"/>
    <mergeCell ref="H88:K89"/>
    <mergeCell ref="A89:G89"/>
    <mergeCell ref="A136:G136"/>
    <mergeCell ref="H132:K133"/>
    <mergeCell ref="H103:K104"/>
    <mergeCell ref="A116:F116"/>
    <mergeCell ref="A117:G117"/>
    <mergeCell ref="A167:G167"/>
    <mergeCell ref="A177:F177"/>
    <mergeCell ref="H177:K178"/>
    <mergeCell ref="A178:G178"/>
    <mergeCell ref="A149:F149"/>
    <mergeCell ref="H149:K150"/>
    <mergeCell ref="A150:G150"/>
    <mergeCell ref="A153:G153"/>
    <mergeCell ref="A163:F163"/>
    <mergeCell ref="H163:K164"/>
    <mergeCell ref="A164:G164"/>
  </mergeCells>
  <pageMargins left="0.7" right="0.7" top="0.75" bottom="0.75" header="0.3" footer="0.3"/>
  <pageSetup orientation="portrait" r:id="rId1"/>
  <ignoredErrors>
    <ignoredError sqref="G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DIETAS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Zuniga</dc:creator>
  <cp:lastModifiedBy>Laura Sotela Montero</cp:lastModifiedBy>
  <cp:lastPrinted>2018-10-12T21:23:22Z</cp:lastPrinted>
  <dcterms:created xsi:type="dcterms:W3CDTF">2018-06-06T14:42:52Z</dcterms:created>
  <dcterms:modified xsi:type="dcterms:W3CDTF">2020-01-15T16:05:48Z</dcterms:modified>
</cp:coreProperties>
</file>