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11 NOVIEMBRE\"/>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Ingresos" sheetId="16" r:id="rId4"/>
    <sheet name="Aportes" sheetId="17" r:id="rId5"/>
    <sheet name="Escala de tiempo del proyecto" sheetId="12" r:id="rId6"/>
    <sheet name="Gráfico Escala de tiempo" sheetId="14" r:id="rId7"/>
    <sheet name="Resumen OM y OS" sheetId="15" r:id="rId8"/>
  </sheets>
  <definedNames>
    <definedName name="_xlnm.Print_Area" localSheetId="2">'Avance financiero '!$A$1:$H$94</definedName>
    <definedName name="_xlnm.Print_Area" localSheetId="5">'Escala de tiempo del proyecto'!$A$1:$O$17</definedName>
    <definedName name="_xlnm.Print_Area" localSheetId="1">'Información Proyecto'!$A$1:$P$82</definedName>
    <definedName name="_xlnm.Print_Area" localSheetId="0">Instructivo!$A$1:$G$93</definedName>
    <definedName name="_xlnm.Print_Area" localSheetId="7">'Resumen OM y OS'!$A$1:$F$17</definedName>
    <definedName name="FinDeProyecto">'Escala de tiempo del proyecto'!$L$21</definedName>
    <definedName name="InicioDeProyecto">'Escala de tiempo del proyecto'!$L$19</definedName>
    <definedName name="Restablecer_área" localSheetId="5">'Escala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9" i="16" l="1"/>
  <c r="D124" i="16"/>
  <c r="D107" i="16"/>
  <c r="D76" i="16"/>
  <c r="D58" i="16"/>
  <c r="D42" i="16"/>
  <c r="D22" i="16"/>
  <c r="C2" i="16" s="1"/>
  <c r="E28" i="7" l="1"/>
  <c r="F41" i="17" l="1"/>
  <c r="D41" i="17"/>
  <c r="F33" i="17"/>
  <c r="D33" i="17"/>
  <c r="C2" i="17" s="1"/>
  <c r="F25" i="17"/>
  <c r="D25" i="17"/>
  <c r="F18" i="17"/>
  <c r="D18" i="17"/>
  <c r="D43" i="17" s="1"/>
  <c r="E29" i="12" l="1"/>
  <c r="E30" i="12"/>
  <c r="E27" i="12" l="1"/>
  <c r="E20" i="12"/>
  <c r="E35" i="12"/>
  <c r="E34" i="12"/>
  <c r="E36" i="12"/>
  <c r="E37" i="12"/>
  <c r="E31" i="12"/>
  <c r="E32" i="12"/>
  <c r="E40" i="11"/>
  <c r="C42" i="1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65" i="7"/>
  <c r="E23" i="7"/>
  <c r="E19" i="7"/>
  <c r="E21" i="7"/>
  <c r="E17" i="7"/>
  <c r="E16" i="7"/>
  <c r="E15" i="7"/>
  <c r="E20" i="7"/>
  <c r="E68" i="7" l="1"/>
  <c r="G25" i="7" s="1"/>
  <c r="E59" i="7"/>
  <c r="G15" i="7" s="1"/>
</calcChain>
</file>

<file path=xl/sharedStrings.xml><?xml version="1.0" encoding="utf-8"?>
<sst xmlns="http://schemas.openxmlformats.org/spreadsheetml/2006/main" count="425" uniqueCount="276">
  <si>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</si>
  <si>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</si>
  <si>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</si>
  <si>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</si>
  <si>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</si>
  <si>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</si>
  <si>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</si>
  <si>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</si>
  <si>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</si>
  <si>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</si>
  <si>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</si>
  <si>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</si>
  <si>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</si>
  <si>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</si>
  <si>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</si>
  <si>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</si>
  <si>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</si>
  <si>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</si>
  <si>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</si>
  <si>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</si>
  <si>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</si>
  <si>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</si>
  <si>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</si>
  <si>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</si>
  <si>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</si>
  <si>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</si>
  <si>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</si>
  <si>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</si>
  <si>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</si>
  <si>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</si>
  <si>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</si>
  <si>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</si>
  <si>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</si>
  <si>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</si>
  <si>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</si>
  <si>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</si>
  <si>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</si>
  <si>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</si>
  <si>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</si>
  <si>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</si>
  <si>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</si>
  <si>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</si>
  <si>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</si>
  <si>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</si>
  <si>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</si>
  <si>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</si>
  <si>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</si>
  <si>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</si>
  <si>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</si>
  <si>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</si>
  <si>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</si>
  <si>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</si>
  <si>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</si>
  <si>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</si>
  <si>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</si>
  <si>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</si>
  <si>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</si>
  <si>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</si>
  <si>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</si>
  <si>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</si>
  <si>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</si>
  <si>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</si>
  <si>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</si>
  <si>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</si>
  <si>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</si>
  <si>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</si>
  <si>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</si>
  <si>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</si>
  <si>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</si>
  <si>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</si>
  <si>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</si>
  <si>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</si>
  <si>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</si>
  <si>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</si>
  <si>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</si>
  <si>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</si>
  <si>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</si>
  <si>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</si>
  <si>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</si>
  <si>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</si>
  <si>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</si>
  <si>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</si>
  <si>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</si>
  <si>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</si>
  <si>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</si>
  <si>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</si>
  <si>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</si>
  <si>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</si>
  <si>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</si>
  <si>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</si>
  <si>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</si>
  <si>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</si>
  <si>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</si>
  <si>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</si>
  <si>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</si>
  <si>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</si>
  <si>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</si>
  <si>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</si>
  <si>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</si>
  <si>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</si>
  <si>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</si>
  <si>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</si>
  <si>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</si>
  <si>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</si>
  <si>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</si>
  <si>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</si>
  <si>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</si>
  <si>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</si>
  <si>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</si>
  <si>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</si>
  <si>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</si>
  <si>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</si>
  <si>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</si>
  <si>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</si>
  <si>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</si>
  <si>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</si>
  <si>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</si>
  <si>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</si>
  <si>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</si>
  <si>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</si>
  <si>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</si>
  <si>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</si>
  <si>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</si>
  <si>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</si>
  <si>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</si>
  <si>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</si>
  <si>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</si>
  <si>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</si>
  <si>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</si>
  <si>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</si>
  <si>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</si>
  <si>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</si>
  <si>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</si>
  <si>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</si>
  <si>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</si>
  <si>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</si>
  <si>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</si>
  <si>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</si>
  <si>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</si>
  <si>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</si>
  <si>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</si>
  <si>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</si>
  <si>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</si>
  <si>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</si>
  <si>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</si>
  <si>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</si>
  <si>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</si>
  <si>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</si>
  <si>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</si>
  <si>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</si>
  <si>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</si>
  <si>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</si>
  <si>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</si>
  <si>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</si>
  <si>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</si>
  <si>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</si>
  <si>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</si>
  <si>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</si>
  <si>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</si>
  <si>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</si>
  <si>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</si>
  <si>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</si>
  <si>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</si>
  <si>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</si>
  <si>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</si>
  <si>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</si>
  <si>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</si>
  <si>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</si>
  <si>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Formalización Contrato Financiamiento Fase 2 </t>
  </si>
  <si>
    <t xml:space="preserve">Orden de inicio D+C Proyecto Integral </t>
  </si>
  <si>
    <t xml:space="preserve">Fin Etapa Pre-operativa </t>
  </si>
  <si>
    <t xml:space="preserve">Anteproyectos OBIS Lote 3 aprobado por los Fideicomitentes </t>
  </si>
  <si>
    <t xml:space="preserve">Orden de Inicio D+C Lote 2A </t>
  </si>
  <si>
    <t>Orden de Inicio D+C Lote 4</t>
  </si>
  <si>
    <t>Orden de Inicio D+C Lote 5</t>
  </si>
  <si>
    <t xml:space="preserve">Monto </t>
  </si>
  <si>
    <t>Total</t>
  </si>
  <si>
    <t>Recaudación tasas peaje General Cañas, Río Segundo, Alajuela</t>
  </si>
  <si>
    <t>Mes</t>
  </si>
  <si>
    <t>detalle</t>
  </si>
  <si>
    <t>Monto</t>
  </si>
  <si>
    <t>Ingreso por tiquetes de peajes del 16 al 30 de Julio 2019 (Dep billetes día 30)</t>
  </si>
  <si>
    <t>Ingreso por tiquetes de peajes del 30 de julio (dep monedas), al 27 de agosto 2019. Revisado contra cierres de estación.</t>
  </si>
  <si>
    <t>Ingresos en las cuentas bancarias del 28 al 31 de agosto 2019, (pendiente revisión cierre diario).</t>
  </si>
  <si>
    <t>Ingresos por tiquetes consumidos del 29 de agosto (dep monedas), al 28 de setiembre 2019.</t>
  </si>
  <si>
    <t>Ingresos por tiquetes consumidos del 27 de setiembre, (dep monedas), al 30 de octubre más depósito por billetes del día 30-10-2019.</t>
  </si>
  <si>
    <t>Ingresos en colones por tiquetes consumidos del 30-10-19 (monedas) al 27-11-19 más billetes del día 28-11-19.</t>
  </si>
  <si>
    <t>Ingresos en dólares por tiquetes consumidos del 31-10-19 al 28-11-19. $5.795,00</t>
  </si>
  <si>
    <t>Ingresos por tiquetes consumidos del 28-11-19 (dep monedas), al 31-12-19, (27 y 28 de dic solo billetes).</t>
  </si>
  <si>
    <t>Registro ingresos de peajes Río Segundo colones del 27-12-19 al 29-01-20 (27 y 28 de diciembre solo monedas). Y $6.141,00 para ingresos en dólares del 29-12-19 al 29-01-20</t>
  </si>
  <si>
    <t>Registro ingresos de peajes en colones Río Segundo del 30.01.20 al 27.02.20 (27 de febrero solo billetes). Y registro ingresos de peajes $5.970,00 del 30.01.20 al 27-02-20. Se reversan ingresos duplicados, que se registraron en diciembre 2019 y enero 2020.</t>
  </si>
  <si>
    <t>Registro ingresos de peajes en colones Río Segundo del 27.02.20 al 29.03.20 marzo monedas . Y registro ingresos de peajes $4.724,00 del 28.21.20 al 29-03-20.</t>
  </si>
  <si>
    <t>Registro ingresos de peajes en colones Río Segundo del 30.03.20 al 29.04.20 mabril monedas . Y registro ingresos de peajes $610 del 30.03.20 al 29-04-20.</t>
  </si>
  <si>
    <t>Registro ingresos de peajes en colones Río Segundo del 28.05.20 al 28.06.20 junio monedas . Y registro ingresos de peajes $502 del 29.05.20 al 28-06-20.</t>
  </si>
  <si>
    <t>Registro ingresos de peajes en colones Río Segundo del 29.06.20 al 30.07.20 (29 y 30 de julio solo billetes). Registro ingresos de peajes Río Segundo $599,00 del 29-06-20 al 30.07.20.</t>
  </si>
  <si>
    <t>Registro ingresos de peajes en colones Río Segundo del 29.07.20 al 29.08.20 (29.07.20 y 30.07.20 solo monedas). Registro ingresos de peajes Río Segundo $959,00 del 31-07-20 al 29.08.20.</t>
  </si>
  <si>
    <t>Recaudación tasas peaje Bernardo Soto, Naranjo, Alajuela</t>
  </si>
  <si>
    <t>Ingresos en dólares por tiquetes consumidos del 31-10-19 al 28-11-19. $1,966.00</t>
  </si>
  <si>
    <t>Ingresos por tiquetes consumidos del 28-11-19 al 31-12-19.</t>
  </si>
  <si>
    <t>Registro ingresos de peajes colones del 29-12-19 al 29-01-20. Y $1.938,00 para ingresos en dólares del 29-12-19 al 29-01-20.</t>
  </si>
  <si>
    <t>Registro ingresos de peajes en colones Naranjo del 30.01.20 al 26.02.20. Y registro ingresos de peajes San Ramón $2.019,00 del 30.01.20 al 26.02.20. Se reversan ingresos duplicados registrados en diciembre 2019 y enero 2020.</t>
  </si>
  <si>
    <t>Registro ingresos de peajes en colones Naranjo del 27.02.20 al 29.03.20. Y registro ingresos de peajes San Ramón $1.867,00 del 27.02.20 al 29.03.20.</t>
  </si>
  <si>
    <t>Registro ingresos de peajes en colones Naranjo del 30.03.20 al 28.04.20. Y registro ingresos de peajes San Ramón $754 del 30.03.20 al 28.04.20.</t>
  </si>
  <si>
    <t>Registro ingresos de peajes en colones Naranjo del 28.05.20 al 28.06.20. Y registro ingresos de peajes San Ramón $518 del 28.05.20 al 28.06.20.</t>
  </si>
  <si>
    <t>Registro ingresos de peajes en colones Naranjo del 29.06.20. al 29.07.20. Registro ingresos de peajes $657,00 del 29.06.20 al 29.07.20.</t>
  </si>
  <si>
    <t>0 Registro ingresos de peajes en colones Naranjo del 30.07.20. al 29.08.20. Registro ingresos de peajes $819,00 del 30.07.20 al 29.08.20.</t>
  </si>
  <si>
    <t>Otros Ingresos por Sobrantes de Peajes</t>
  </si>
  <si>
    <t>Sobrantes en recaudación de peajes Naranjo y Alajuela del 16 al 30 de Julio 2019</t>
  </si>
  <si>
    <t>Sobrantes en recaudación de peajes Naranjo y Alajuela del 01 al 31 de agosto 2019</t>
  </si>
  <si>
    <t>Sobrantes en recaudación de peajes Naranjo y Alajuela del 01 al 30 de setiembre 2019</t>
  </si>
  <si>
    <t>Sobrantes en recaudación de peajes Naranjo y Alajuela del 01 al 31 de octubre 2019</t>
  </si>
  <si>
    <t>Sobrantes en recaudación de peajes Naranjo y Alajuela del 01 al 31 de noviembre 2019</t>
  </si>
  <si>
    <t>Sobrantes en recaudación de peajes Naranjo y Alajuela del 01 al 31 de diciembre 2019</t>
  </si>
  <si>
    <t>Sobrantes en recaudación de peajes Naranjo y Alajuela del 01 al 31 de enero 2020</t>
  </si>
  <si>
    <t>Sobrantes en recaudación de peajes Naranjo y Alajuela del 01 al 29 de febrero 2020</t>
  </si>
  <si>
    <t>Sobrantes en recaudación de peajes Naranjo y Alajuela del 01 al 31 de mayo 2020</t>
  </si>
  <si>
    <t>Sobrantes en recaudación de peajes Naranjo y Alajuela agosto 2020 ₡81.625,00 Total Otros Ingresos Sobrantes Peajes</t>
  </si>
  <si>
    <t>Intereses</t>
  </si>
  <si>
    <t>Intereses ganados en cuenta corriente BCR Recaudación de Peajes Colones</t>
  </si>
  <si>
    <t>Rendimientos</t>
  </si>
  <si>
    <t>Rendimientos BCR Safi Colones y Dólares</t>
  </si>
  <si>
    <t>Rendimientos BCR Safi Colones</t>
  </si>
  <si>
    <t>Rendimientos BCR Safi Dólares</t>
  </si>
  <si>
    <t>Ingresos por Diferencial Cambiario</t>
  </si>
  <si>
    <t>Ajuste en la cuenta de inversiones BCR Safi $ por diferencial cambiario al 31 de agosto 2019.</t>
  </si>
  <si>
    <t>Ajuste estado de cta BCR Recaudación de peajes al tipo de cambio del cierre de agosto.</t>
  </si>
  <si>
    <t>Ajuste estado de cta BCR Recaudación de peajes y ajuste rendimientos dólares al tipo de cambio venta del cierre de setiembre.</t>
  </si>
  <si>
    <t>Ajuste estado de cta BCR Recaudación de peajes y ajuste rendimientos dólares al tipo de cambio venta del cierre de octubre.</t>
  </si>
  <si>
    <t>Ajuste estado de cta BCR Recaudación de peajes y ajuste rendimientos dólares al tipo de cambio venta del cierre de noviembre.</t>
  </si>
  <si>
    <t>Ajuste Diferencial cambiario BCR Recaudación peajes $, Pagos menores $ y CU $.</t>
  </si>
  <si>
    <t>Ajuste de diferencial cambiario peajes $</t>
  </si>
  <si>
    <t>Donaciones Mobiliario y equipo</t>
  </si>
  <si>
    <t>Activos donados por los fideicomitentes</t>
  </si>
  <si>
    <t>Aportes de Efectivo MOPT / CONAVI</t>
  </si>
  <si>
    <t>Fecha Aporte</t>
  </si>
  <si>
    <t>Documento</t>
  </si>
  <si>
    <t>Fuente</t>
  </si>
  <si>
    <t>Traslado Final</t>
  </si>
  <si>
    <t>Presupuesto Ordinario 2018</t>
  </si>
  <si>
    <t>Aporte de Capital CONAVI #1 
($130,565,22 7 mesew O&amp;M peajes)</t>
  </si>
  <si>
    <t>Aporte de Capital CONAVI #2 ($684,630
Actividades Críticas)</t>
  </si>
  <si>
    <t xml:space="preserve">Aporte de Capital del CONAVI #3
($20,000,000 para OBIS) </t>
  </si>
  <si>
    <t>Presupuesto Extraordinario 2018</t>
  </si>
  <si>
    <t>Aporte del MOPT #1</t>
  </si>
  <si>
    <t>En Proceso</t>
  </si>
  <si>
    <t>Certificación FIN-01-2018-240</t>
  </si>
  <si>
    <t>Reintegro por concepto de paejes Abr-18
a Nov-18 (periodo 2018)</t>
  </si>
  <si>
    <t>Certificación FIN-01-2019-044</t>
  </si>
  <si>
    <t>Reintegro por concepto de paejes Dic-18
a Ene-19 (periodo 2019)</t>
  </si>
  <si>
    <t>UESR-004-2019-393</t>
  </si>
  <si>
    <t>Aporte &lt;probado por CONAVI, oficio 
UESR-004-2019-0393 (716), destinados para 
el D + C de las OBIS</t>
  </si>
  <si>
    <t>FIN-01-2019-147</t>
  </si>
  <si>
    <t>Ingreso por Derecho de Cobro de Peajes
Bernardo Soto y General Cañas del 01-02-2019 
al 16-07-2019</t>
  </si>
  <si>
    <t>UESR-13-2019-489</t>
  </si>
  <si>
    <t>Aporte CONAVI/MOPT destinados para
OBIS Lote 1 y 2A</t>
  </si>
  <si>
    <t>Aportes de Activos para las Estaciones de Peaje</t>
  </si>
  <si>
    <t>Donación de Activos por 
Conavi</t>
  </si>
  <si>
    <t>Registro de 155 activos ubicados en 
las estaciones de Peaje</t>
  </si>
  <si>
    <t>Aportes de Tiquetes y Formularios de Peajes</t>
  </si>
  <si>
    <t>UESR-013-2019-0489 (716)</t>
  </si>
  <si>
    <t>Aporte Río Segundo y Naranjo</t>
  </si>
  <si>
    <t>Formularios Conavi</t>
  </si>
  <si>
    <t>Aporte de Formularios para uso en las 
Estaciones de Peaje</t>
  </si>
  <si>
    <t>Aportes en Especie MOPT / CONAVI</t>
  </si>
  <si>
    <t>UESR-003-2019-0463 (716)
UESR-003-2019-0476 (716)</t>
  </si>
  <si>
    <t>Aportaciones en especies de estudiso de 
Anteproyectos de las OBIS $389,100
TC BCCR 585,39</t>
  </si>
  <si>
    <t>Total de Aportes de Capital</t>
  </si>
  <si>
    <t>***Datos validados con los Estados Financieros de Agosto 2020 de FCVSJSR</t>
  </si>
  <si>
    <t xml:space="preserve">Registro ingresos de peajes en colones Río Segundo </t>
  </si>
  <si>
    <t xml:space="preserve">0 Registro ingresos de peajes en colones Naranjo </t>
  </si>
  <si>
    <t>No produce incremento alguno al contrato principal</t>
  </si>
  <si>
    <t>Orden de servicio No 6,  4 de noviembre 2020</t>
  </si>
  <si>
    <t>No modifica el plazo, del contrato principal</t>
  </si>
  <si>
    <t>Mediante la adenda No 2 Justifica la bancabilidad y fondeo del Proyecto sobre el Corredor Vial San José - San Ramón, mediante la resolución RE-1517-RG-2020 de fecha 23 de octubre de 2020 de la ARESEP.</t>
  </si>
  <si>
    <t>Mediante la adenda No 2 Establecer una estructura tarifaria  y sus parámetros de ajuste así como de las evaluaciones de calidad del servicio, al amparo de artículo 8 de la Ley 9292</t>
  </si>
  <si>
    <t>Se remite a la Proveeduría mediante el UESR-11-2020-665(707). Se comunica el acuerdo de firma de la adenda mediante el ACA-1-20-555 (74) el día 3 de noviembre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</si>
</sst>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 numFmtId="171" formatCode="[$₡-140A]#,##0.00"/>
    <numFmt numFmtId="172" formatCode="&quot;₡&quot;#,##0.00"/>
  </numFmts>
  <fonts count="32"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
      <b/>
      <sz val="16"/>
      <color theme="1"/>
      <name val="Calibri"/>
      <family val="2"/>
      <scheme val="minor"/>
    </font>
    <font>
      <sz val="13"/>
      <color theme="1"/>
      <name val="Calibri"/>
      <family val="2"/>
      <scheme val="minor"/>
    </font>
    <font>
      <b/>
      <sz val="14"/>
      <color theme="0"/>
      <name val="Arial"/>
      <family val="2"/>
    </font>
    <font>
      <b/>
      <sz val="13"/>
      <color theme="0"/>
      <name val="Calibri"/>
      <family val="2"/>
      <scheme val="minor"/>
    </font>
    <font>
      <b/>
      <sz val="13"/>
      <color theme="1"/>
      <name val="Calibri"/>
      <family val="2"/>
      <scheme val="minor"/>
    </font>
    <font>
      <sz val="11"/>
      <color rgb="FFFF0000"/>
      <name val="Calibri"/>
      <family val="2"/>
      <scheme val="minor"/>
    </font>
  </fonts>
  <fills count="1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bgColor indexed="64"/>
      </patternFill>
    </fill>
    <fill>
      <patternFill patternType="solid">
        <fgColor theme="2" tint="-9.9978637043366805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bottom/>
      <diagonal/>
    </border>
    <border>
      <left/>
      <right/>
      <top style="medium">
        <color indexed="64"/>
      </top>
      <bottom style="medium">
        <color indexed="64"/>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7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26" fillId="0" borderId="0" xfId="0" applyFont="1"/>
    <xf numFmtId="0" fontId="26" fillId="0" borderId="0" xfId="0" applyFont="1" applyAlignment="1">
      <alignment horizontal="right"/>
    </xf>
    <xf numFmtId="0" fontId="0" fillId="0" borderId="1" xfId="0" applyBorder="1"/>
    <xf numFmtId="17" fontId="0" fillId="0" borderId="1" xfId="0" applyNumberFormat="1" applyBorder="1"/>
    <xf numFmtId="0" fontId="0" fillId="0" borderId="1" xfId="0" applyBorder="1" applyAlignment="1">
      <alignment wrapText="1"/>
    </xf>
    <xf numFmtId="171" fontId="0" fillId="0" borderId="1" xfId="0" applyNumberFormat="1" applyBorder="1" applyAlignment="1">
      <alignment wrapText="1"/>
    </xf>
    <xf numFmtId="171" fontId="26" fillId="0" borderId="1" xfId="0" applyNumberFormat="1" applyFont="1" applyBorder="1" applyAlignment="1">
      <alignment wrapText="1"/>
    </xf>
    <xf numFmtId="4" fontId="0" fillId="0" borderId="0" xfId="0" applyNumberFormat="1"/>
    <xf numFmtId="8" fontId="0" fillId="0" borderId="1" xfId="0" applyNumberFormat="1" applyBorder="1"/>
    <xf numFmtId="8" fontId="0" fillId="0" borderId="0" xfId="0" applyNumberFormat="1"/>
    <xf numFmtId="0" fontId="27" fillId="3" borderId="0" xfId="0" applyFont="1" applyFill="1"/>
    <xf numFmtId="4" fontId="27" fillId="3" borderId="0" xfId="0" applyNumberFormat="1" applyFont="1" applyFill="1"/>
    <xf numFmtId="0" fontId="28" fillId="10" borderId="41" xfId="0" applyFont="1" applyFill="1" applyBorder="1"/>
    <xf numFmtId="0" fontId="28" fillId="10" borderId="37" xfId="0" applyFont="1" applyFill="1" applyBorder="1"/>
    <xf numFmtId="0" fontId="29" fillId="13" borderId="41" xfId="0" applyFont="1" applyFill="1" applyBorder="1"/>
    <xf numFmtId="0" fontId="29" fillId="13" borderId="45" xfId="0" applyFont="1" applyFill="1" applyBorder="1"/>
    <xf numFmtId="4" fontId="29" fillId="13" borderId="42" xfId="0" applyNumberFormat="1" applyFont="1" applyFill="1" applyBorder="1"/>
    <xf numFmtId="0" fontId="27" fillId="14" borderId="41" xfId="0" applyFont="1" applyFill="1" applyBorder="1"/>
    <xf numFmtId="0" fontId="27" fillId="14" borderId="45" xfId="0" applyFont="1" applyFill="1" applyBorder="1"/>
    <xf numFmtId="4" fontId="27" fillId="14" borderId="42" xfId="0" applyNumberFormat="1" applyFont="1" applyFill="1" applyBorder="1"/>
    <xf numFmtId="0" fontId="27" fillId="3" borderId="37" xfId="0" applyFont="1" applyFill="1" applyBorder="1" applyAlignment="1">
      <alignment horizontal="left" wrapText="1"/>
    </xf>
    <xf numFmtId="172" fontId="27" fillId="3" borderId="37" xfId="0" applyNumberFormat="1" applyFont="1" applyFill="1" applyBorder="1" applyAlignment="1">
      <alignment horizontal="right"/>
    </xf>
    <xf numFmtId="172" fontId="27" fillId="3" borderId="14" xfId="0" applyNumberFormat="1" applyFont="1" applyFill="1" applyBorder="1" applyAlignment="1">
      <alignment horizontal="right"/>
    </xf>
    <xf numFmtId="14" fontId="27" fillId="3" borderId="16" xfId="0" applyNumberFormat="1" applyFont="1" applyFill="1" applyBorder="1" applyAlignment="1">
      <alignment horizontal="center" vertical="center"/>
    </xf>
    <xf numFmtId="0" fontId="27" fillId="3" borderId="16" xfId="0" applyFont="1" applyFill="1" applyBorder="1" applyAlignment="1">
      <alignment horizontal="left"/>
    </xf>
    <xf numFmtId="172" fontId="27" fillId="3" borderId="16" xfId="0" applyNumberFormat="1" applyFont="1" applyFill="1" applyBorder="1" applyAlignment="1">
      <alignment horizontal="right"/>
    </xf>
    <xf numFmtId="0" fontId="27" fillId="3" borderId="37" xfId="0" applyFont="1" applyFill="1" applyBorder="1" applyAlignment="1">
      <alignment horizontal="center" vertical="center"/>
    </xf>
    <xf numFmtId="0" fontId="27" fillId="3" borderId="37" xfId="0" applyFont="1" applyFill="1" applyBorder="1" applyAlignment="1">
      <alignment horizontal="left"/>
    </xf>
    <xf numFmtId="0" fontId="27" fillId="3" borderId="37" xfId="0" applyFont="1" applyFill="1" applyBorder="1" applyAlignment="1">
      <alignment horizontal="left" vertical="center" wrapText="1"/>
    </xf>
    <xf numFmtId="0" fontId="29" fillId="13" borderId="37" xfId="0" applyFont="1" applyFill="1" applyBorder="1" applyAlignment="1">
      <alignment horizontal="center" vertical="center"/>
    </xf>
    <xf numFmtId="0" fontId="29" fillId="3" borderId="0" xfId="0" applyFont="1" applyFill="1" applyBorder="1" applyAlignment="1">
      <alignment horizontal="center"/>
    </xf>
    <xf numFmtId="172" fontId="27" fillId="3" borderId="0" xfId="0" applyNumberFormat="1" applyFont="1" applyFill="1" applyBorder="1"/>
    <xf numFmtId="0" fontId="29" fillId="3" borderId="0" xfId="0" applyFont="1" applyFill="1" applyBorder="1" applyAlignment="1">
      <alignment horizontal="center" vertical="center"/>
    </xf>
    <xf numFmtId="0" fontId="27" fillId="3" borderId="16" xfId="0" applyFont="1" applyFill="1" applyBorder="1" applyAlignment="1">
      <alignment wrapText="1"/>
    </xf>
    <xf numFmtId="0" fontId="27" fillId="3" borderId="16" xfId="0" applyFont="1" applyFill="1" applyBorder="1"/>
    <xf numFmtId="14" fontId="27" fillId="3" borderId="37" xfId="0" applyNumberFormat="1" applyFont="1" applyFill="1" applyBorder="1" applyAlignment="1">
      <alignment horizontal="center" vertical="center"/>
    </xf>
    <xf numFmtId="0" fontId="27" fillId="3" borderId="37" xfId="0" applyFont="1" applyFill="1" applyBorder="1"/>
    <xf numFmtId="0" fontId="27" fillId="3" borderId="37" xfId="0" applyFont="1" applyFill="1" applyBorder="1" applyAlignment="1">
      <alignment wrapText="1"/>
    </xf>
    <xf numFmtId="14" fontId="27" fillId="3" borderId="16" xfId="0" applyNumberFormat="1" applyFont="1" applyFill="1" applyBorder="1"/>
    <xf numFmtId="14" fontId="27" fillId="3" borderId="37" xfId="0" applyNumberFormat="1" applyFont="1" applyFill="1" applyBorder="1"/>
    <xf numFmtId="172" fontId="30" fillId="3" borderId="37" xfId="0" applyNumberFormat="1" applyFont="1" applyFill="1" applyBorder="1"/>
    <xf numFmtId="0" fontId="31" fillId="0" borderId="0" xfId="0" applyFont="1"/>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9" fillId="12" borderId="0" xfId="0" applyFont="1" applyFill="1" applyAlignment="1">
      <alignment horizontal="center"/>
    </xf>
    <xf numFmtId="171" fontId="26" fillId="5" borderId="44" xfId="0" applyNumberFormat="1" applyFont="1" applyFill="1" applyBorder="1" applyAlignment="1">
      <alignment horizontal="center" wrapText="1"/>
    </xf>
    <xf numFmtId="171" fontId="26" fillId="5" borderId="0" xfId="0" applyNumberFormat="1" applyFont="1" applyFill="1" applyBorder="1" applyAlignment="1">
      <alignment horizontal="center" wrapText="1"/>
    </xf>
    <xf numFmtId="0" fontId="28" fillId="10" borderId="41" xfId="0" applyFont="1" applyFill="1" applyBorder="1" applyAlignment="1">
      <alignment horizontal="left" vertical="center"/>
    </xf>
    <xf numFmtId="0" fontId="28" fillId="10" borderId="45" xfId="0" applyFont="1" applyFill="1" applyBorder="1" applyAlignment="1">
      <alignment horizontal="left" vertical="center"/>
    </xf>
    <xf numFmtId="0" fontId="28" fillId="10" borderId="42" xfId="0" applyFont="1" applyFill="1" applyBorder="1" applyAlignment="1">
      <alignment horizontal="left" vertical="center"/>
    </xf>
    <xf numFmtId="14" fontId="27" fillId="3" borderId="7" xfId="0" applyNumberFormat="1" applyFont="1" applyFill="1" applyBorder="1" applyAlignment="1">
      <alignment horizontal="center" vertical="center"/>
    </xf>
    <xf numFmtId="14" fontId="27" fillId="3" borderId="10" xfId="0" applyNumberFormat="1" applyFont="1" applyFill="1" applyBorder="1" applyAlignment="1">
      <alignment horizontal="center" vertical="center"/>
    </xf>
    <xf numFmtId="14" fontId="27" fillId="3" borderId="12" xfId="0" applyNumberFormat="1" applyFont="1" applyFill="1" applyBorder="1" applyAlignment="1">
      <alignment horizontal="center" vertical="center"/>
    </xf>
    <xf numFmtId="0" fontId="27" fillId="3" borderId="16" xfId="0" applyFont="1" applyFill="1" applyBorder="1" applyAlignment="1">
      <alignment horizontal="left" vertical="center"/>
    </xf>
    <xf numFmtId="0" fontId="27" fillId="3" borderId="17" xfId="0" applyFont="1" applyFill="1" applyBorder="1" applyAlignment="1">
      <alignment horizontal="left" vertical="center"/>
    </xf>
    <xf numFmtId="0" fontId="27" fillId="3" borderId="18" xfId="0" applyFont="1" applyFill="1" applyBorder="1" applyAlignment="1">
      <alignment horizontal="left" vertical="center"/>
    </xf>
    <xf numFmtId="172" fontId="27" fillId="3" borderId="8" xfId="0" applyNumberFormat="1" applyFont="1" applyFill="1" applyBorder="1" applyAlignment="1">
      <alignment horizontal="right" vertical="center"/>
    </xf>
    <xf numFmtId="172" fontId="27" fillId="3" borderId="0" xfId="0" applyNumberFormat="1" applyFont="1" applyFill="1" applyBorder="1" applyAlignment="1">
      <alignment horizontal="right" vertical="center"/>
    </xf>
    <xf numFmtId="172" fontId="27" fillId="3" borderId="13" xfId="0" applyNumberFormat="1" applyFont="1" applyFill="1" applyBorder="1" applyAlignment="1">
      <alignment horizontal="right" vertical="center"/>
    </xf>
    <xf numFmtId="0" fontId="29" fillId="13" borderId="41" xfId="0" applyFont="1" applyFill="1" applyBorder="1" applyAlignment="1">
      <alignment horizontal="center"/>
    </xf>
    <xf numFmtId="0" fontId="29" fillId="13" borderId="42" xfId="0" applyFont="1" applyFill="1" applyBorder="1" applyAlignment="1">
      <alignment horizontal="center"/>
    </xf>
    <xf numFmtId="0" fontId="19" fillId="3" borderId="8" xfId="0" applyFont="1" applyFill="1" applyBorder="1" applyAlignment="1">
      <alignment horizont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c:v>
                </c:pt>
                <c:pt idx="16">
                  <c:v>Orden de Inicio D+C Lote 5</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44169</c:v>
                </c:pt>
                <c:pt idx="10">
                  <c:v>44166</c:v>
                </c:pt>
                <c:pt idx="11">
                  <c:v>44173</c:v>
                </c:pt>
                <c:pt idx="12">
                  <c:v>44370</c:v>
                </c:pt>
                <c:pt idx="13">
                  <c:v>44418</c:v>
                </c:pt>
                <c:pt idx="14">
                  <c:v>44403</c:v>
                </c:pt>
                <c:pt idx="15">
                  <c:v>44417</c:v>
                </c:pt>
                <c:pt idx="16">
                  <c:v>44588</c:v>
                </c:pt>
                <c:pt idx="17">
                  <c:v>44714</c:v>
                </c:pt>
                <c:pt idx="18">
                  <c:v>44949</c:v>
                </c:pt>
                <c:pt idx="19">
                  <c:v>45216</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OBIIS, el plazo corresponde al proyecto integral al 2047, siendo que los costos estimados corresponden únicamente a la fase pre-operativa.	     </a:t>
          </a:r>
        </a:p>
        <a:p>
          <a:r>
            <a:rPr lang="es-CR" sz="1100">
              <a:solidFill>
                <a:schemeClr val="dk1"/>
              </a:solidFill>
              <a:effectLst/>
              <a:latin typeface="+mn-lt"/>
              <a:ea typeface="+mn-ea"/>
              <a:cs typeface="+mn-cs"/>
            </a:rPr>
            <a:t>20/11/2020. Aprobación de segunda versión del MANOF por parte del CONAVI.                                                                                                                                              19/11/2020.</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Contrato firmado FIDIC (Contratación de D+C de Lote 2A: Intercambio Circunvalación, Río Torres)</a:t>
          </a:r>
        </a:p>
        <a:p>
          <a:r>
            <a:rPr lang="es-CR" sz="1100">
              <a:solidFill>
                <a:schemeClr val="dk1"/>
              </a:solidFill>
              <a:effectLst/>
              <a:latin typeface="+mn-lt"/>
              <a:ea typeface="+mn-ea"/>
              <a:cs typeface="+mn-cs"/>
            </a:rPr>
            <a:t>Como logro estratégico del Conector Castella, se puede presentar construcción de la estructura de pavimento a nivel de base estabilizada, la construcción de la nueva había de autobuses y la rampa de salida de Ruta 1.</a:t>
          </a:r>
        </a:p>
        <a:p>
          <a:r>
            <a:rPr lang="es-CR" sz="1100">
              <a:solidFill>
                <a:schemeClr val="dk1"/>
              </a:solidFill>
              <a:effectLst/>
              <a:latin typeface="+mn-lt"/>
              <a:ea typeface="+mn-ea"/>
              <a:cs typeface="+mn-cs"/>
            </a:rPr>
            <a:t>Ciruelas:</a:t>
          </a:r>
          <a:r>
            <a:rPr lang="es-CR" sz="1100" baseline="0">
              <a:solidFill>
                <a:schemeClr val="dk1"/>
              </a:solidFill>
              <a:effectLst/>
              <a:latin typeface="+mn-lt"/>
              <a:ea typeface="+mn-ea"/>
              <a:cs typeface="+mn-cs"/>
            </a:rPr>
            <a:t> c</a:t>
          </a:r>
          <a:r>
            <a:rPr lang="es-CR" sz="1100">
              <a:solidFill>
                <a:schemeClr val="dk1"/>
              </a:solidFill>
              <a:effectLst/>
              <a:latin typeface="+mn-lt"/>
              <a:ea typeface="+mn-ea"/>
              <a:cs typeface="+mn-cs"/>
            </a:rPr>
            <a:t>omo logro estratégico para el puente sobre el Río Ciruelas, se ha finalizado la construcción de bastiones 1 y 2 en Fase 1 (aguas arriba) y se ha iniciado la colocación de vigas de carga sobre los mismos. </a:t>
          </a:r>
        </a:p>
        <a:p>
          <a:r>
            <a:rPr lang="es-CR" sz="1100">
              <a:solidFill>
                <a:schemeClr val="dk1"/>
              </a:solidFill>
              <a:effectLst/>
              <a:latin typeface="+mn-lt"/>
              <a:ea typeface="+mn-ea"/>
              <a:cs typeface="+mn-cs"/>
            </a:rPr>
            <a:t>Ambas estructuras sostendrán la nueva estructura del puente previo a la demolición y construcción de la siguiente parte del puente aguas abajo. </a:t>
          </a:r>
        </a:p>
        <a:p>
          <a:r>
            <a:rPr lang="es-CR" sz="1100">
              <a:solidFill>
                <a:schemeClr val="dk1"/>
              </a:solidFill>
              <a:effectLst/>
              <a:latin typeface="+mn-lt"/>
              <a:ea typeface="+mn-ea"/>
              <a:cs typeface="+mn-cs"/>
            </a:rPr>
            <a:t>En Fase 2 (aguas abajo), se ha construido 1 de 8 pilotes sobre Bastión 1 y 3 de 8 pilotes sobre Bastión 2.</a:t>
          </a:r>
        </a:p>
        <a:p>
          <a:r>
            <a:rPr lang="es-CR" sz="1100">
              <a:solidFill>
                <a:schemeClr val="dk1"/>
              </a:solidFill>
              <a:effectLst/>
              <a:latin typeface="+mn-lt"/>
              <a:ea typeface="+mn-ea"/>
              <a:cs typeface="+mn-cs"/>
            </a:rPr>
            <a:t>Resulta importante mencionar, que se han trabajado las estructuras de pavimento a nivel de base para los nuevos carriles, después del puente, en ambos lados, además de la construcción de la estructura de pavimento derecha en antes del puente, en este punto se ha finalizado la construcción del muro de gaviones que sostendrá dicha parte de la Ruta, todo esto en el sentido SJ-SR.</a:t>
          </a:r>
        </a:p>
        <a:p>
          <a:r>
            <a:rPr lang="es-CR" sz="1100">
              <a:solidFill>
                <a:schemeClr val="dk1"/>
              </a:solidFill>
              <a:effectLst/>
              <a:latin typeface="+mn-lt"/>
              <a:ea typeface="+mn-ea"/>
              <a:cs typeface="+mn-cs"/>
            </a:rPr>
            <a:t>Además, la construcción de drenajes longitudinales y transversales en Fases 1 y 2 se encuentra al 90%, a excepción de aquellos ubicados en la sección antes del puente, en Fase 2, los cuales no han podido ser intervenidos. </a:t>
          </a:r>
        </a:p>
        <a:p>
          <a:r>
            <a:rPr lang="es-CR" sz="1100">
              <a:solidFill>
                <a:schemeClr val="dk1"/>
              </a:solidFill>
              <a:effectLst/>
              <a:latin typeface="+mn-lt"/>
              <a:ea typeface="+mn-ea"/>
              <a:cs typeface="+mn-cs"/>
            </a:rPr>
            <a:t>A su vez, se han construido los 3 drenajes transversales del Slot Drain de Fase 2, y 2 de 3 de los drenajes transversales de Fase 1.</a:t>
          </a:r>
        </a:p>
        <a:p>
          <a:r>
            <a:rPr lang="es-CR" sz="1100">
              <a:solidFill>
                <a:schemeClr val="dk1"/>
              </a:solidFill>
              <a:effectLst/>
              <a:latin typeface="+mn-lt"/>
              <a:ea typeface="+mn-ea"/>
              <a:cs typeface="+mn-cs"/>
            </a:rPr>
            <a:t>En cuanto a relocalización de servicios, tanto la remoción del poliducto por parte de RECOPE, como la relocalización de postes y acometida por parte del ICE, se encuentran concluidos en Fase 1.</a:t>
          </a:r>
        </a:p>
        <a:p>
          <a:pPr lvl="0"/>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135" t="s">
        <v>25</v>
      </c>
      <c r="B1" s="135"/>
      <c r="C1" s="135"/>
      <c r="D1" s="135"/>
      <c r="E1" s="135"/>
      <c r="F1" s="135"/>
      <c r="G1" s="135"/>
    </row>
    <row r="2" spans="1:13" x14ac:dyDescent="0.25">
      <c r="A2" s="135" t="s">
        <v>27</v>
      </c>
      <c r="B2" s="135"/>
      <c r="C2" s="135"/>
      <c r="D2" s="135"/>
      <c r="E2" s="135"/>
      <c r="F2" s="135"/>
      <c r="G2" s="135"/>
    </row>
    <row r="3" spans="1:13" x14ac:dyDescent="0.25">
      <c r="A3" s="50"/>
      <c r="B3" s="50"/>
      <c r="C3" s="50"/>
      <c r="D3" s="50"/>
      <c r="E3" s="50"/>
      <c r="F3" s="50"/>
      <c r="G3" s="50"/>
    </row>
    <row r="4" spans="1:13" x14ac:dyDescent="0.25">
      <c r="A4" s="51" t="s">
        <v>61</v>
      </c>
    </row>
    <row r="5" spans="1:13" x14ac:dyDescent="0.25">
      <c r="A5" s="138" t="s">
        <v>26</v>
      </c>
      <c r="B5" s="138"/>
      <c r="C5" s="138"/>
      <c r="D5" s="138"/>
      <c r="E5" s="138"/>
      <c r="F5" s="138"/>
      <c r="G5" s="138"/>
    </row>
    <row r="6" spans="1:13" x14ac:dyDescent="0.25">
      <c r="A6" s="138"/>
      <c r="B6" s="138"/>
      <c r="C6" s="138"/>
      <c r="D6" s="138"/>
      <c r="E6" s="138"/>
      <c r="F6" s="138"/>
      <c r="G6" s="138"/>
    </row>
    <row r="8" spans="1:13" x14ac:dyDescent="0.25">
      <c r="A8" s="51" t="s">
        <v>62</v>
      </c>
    </row>
    <row r="9" spans="1:13" x14ac:dyDescent="0.25">
      <c r="A9" s="136" t="s">
        <v>28</v>
      </c>
      <c r="B9" s="136"/>
      <c r="C9" s="136"/>
      <c r="D9" s="136"/>
      <c r="E9" s="136"/>
      <c r="F9" s="136"/>
      <c r="G9" s="136"/>
    </row>
    <row r="10" spans="1:13" x14ac:dyDescent="0.25">
      <c r="A10" s="136"/>
      <c r="B10" s="136"/>
      <c r="C10" s="136"/>
      <c r="D10" s="136"/>
      <c r="E10" s="136"/>
      <c r="F10" s="136"/>
      <c r="G10" s="136"/>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134" t="s">
        <v>112</v>
      </c>
      <c r="B16" s="134"/>
      <c r="C16" s="134"/>
      <c r="D16" s="134"/>
      <c r="E16" s="134"/>
      <c r="F16" s="134"/>
      <c r="G16" s="134"/>
      <c r="K16" s="3"/>
      <c r="L16" s="3"/>
      <c r="M16" s="3"/>
    </row>
    <row r="17" spans="1:13" x14ac:dyDescent="0.25">
      <c r="A17" s="134"/>
      <c r="B17" s="134"/>
      <c r="C17" s="134"/>
      <c r="D17" s="134"/>
      <c r="E17" s="134"/>
      <c r="F17" s="134"/>
      <c r="G17" s="134"/>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137" t="s">
        <v>65</v>
      </c>
      <c r="B33" s="137"/>
      <c r="C33" s="137"/>
      <c r="D33" s="137"/>
      <c r="E33" s="137"/>
      <c r="F33" s="137"/>
      <c r="G33" s="137"/>
      <c r="H33" s="52"/>
      <c r="I33" s="52"/>
    </row>
    <row r="34" spans="1:9" x14ac:dyDescent="0.25">
      <c r="A34" s="4" t="s">
        <v>66</v>
      </c>
      <c r="B34" s="5"/>
      <c r="C34" s="4"/>
      <c r="D34" s="4"/>
      <c r="E34" s="5"/>
      <c r="H34" s="52"/>
      <c r="I34" s="52"/>
    </row>
    <row r="35" spans="1:9" x14ac:dyDescent="0.25">
      <c r="A35" s="137" t="s">
        <v>68</v>
      </c>
      <c r="B35" s="137"/>
      <c r="C35" s="137"/>
      <c r="D35" s="137"/>
      <c r="E35" s="137"/>
      <c r="F35" s="137"/>
      <c r="G35" s="137"/>
      <c r="H35" s="52"/>
      <c r="I35" s="52"/>
    </row>
    <row r="36" spans="1:9" ht="31.5" customHeight="1" x14ac:dyDescent="0.25">
      <c r="A36" s="137" t="s">
        <v>67</v>
      </c>
      <c r="B36" s="137"/>
      <c r="C36" s="137"/>
      <c r="D36" s="137"/>
      <c r="E36" s="137"/>
      <c r="F36" s="137"/>
      <c r="G36" s="137"/>
      <c r="H36" s="52"/>
      <c r="I36" s="52"/>
    </row>
    <row r="37" spans="1:9" s="52" customFormat="1" ht="45.75" customHeight="1" x14ac:dyDescent="0.25">
      <c r="A37" s="137" t="s">
        <v>78</v>
      </c>
      <c r="B37" s="137"/>
      <c r="C37" s="137"/>
      <c r="D37" s="137"/>
      <c r="E37" s="137"/>
      <c r="F37" s="137"/>
      <c r="G37" s="137"/>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137" t="s">
        <v>71</v>
      </c>
      <c r="B42" s="137"/>
      <c r="C42" s="137"/>
      <c r="D42" s="137"/>
      <c r="E42" s="137"/>
      <c r="F42" s="137"/>
      <c r="G42" s="137"/>
    </row>
    <row r="43" spans="1:9" ht="45" customHeight="1" x14ac:dyDescent="0.25">
      <c r="A43" s="137" t="s">
        <v>72</v>
      </c>
      <c r="B43" s="137"/>
      <c r="C43" s="137"/>
      <c r="D43" s="137"/>
      <c r="E43" s="137"/>
      <c r="F43" s="137"/>
      <c r="G43" s="137"/>
    </row>
    <row r="44" spans="1:9" x14ac:dyDescent="0.25">
      <c r="A44" s="53" t="s">
        <v>73</v>
      </c>
      <c r="B44" s="53"/>
      <c r="C44" s="53"/>
      <c r="D44" s="5"/>
    </row>
    <row r="45" spans="1:9" ht="35.25" customHeight="1" x14ac:dyDescent="0.25">
      <c r="A45" s="137" t="s">
        <v>74</v>
      </c>
      <c r="B45" s="137"/>
      <c r="C45" s="137"/>
      <c r="D45" s="137"/>
      <c r="E45" s="137"/>
      <c r="F45" s="137"/>
      <c r="G45" s="137"/>
    </row>
    <row r="46" spans="1:9" x14ac:dyDescent="0.25">
      <c r="A46" s="54" t="s">
        <v>108</v>
      </c>
      <c r="B46" s="54"/>
      <c r="C46" s="54"/>
      <c r="D46" s="5"/>
    </row>
    <row r="47" spans="1:9" ht="43.5" customHeight="1" x14ac:dyDescent="0.25">
      <c r="A47" s="139" t="s">
        <v>75</v>
      </c>
      <c r="B47" s="139"/>
      <c r="C47" s="139"/>
      <c r="D47" s="139"/>
      <c r="E47" s="139"/>
      <c r="F47" s="139"/>
      <c r="G47" s="139"/>
    </row>
    <row r="48" spans="1:9" ht="33" customHeight="1" x14ac:dyDescent="0.25">
      <c r="A48" s="138" t="s">
        <v>80</v>
      </c>
      <c r="B48" s="138"/>
      <c r="C48" s="138"/>
      <c r="D48" s="138"/>
      <c r="E48" s="138"/>
      <c r="F48" s="138"/>
      <c r="G48" s="138"/>
    </row>
    <row r="49" spans="1:12" x14ac:dyDescent="0.25">
      <c r="A49" s="55" t="s">
        <v>43</v>
      </c>
      <c r="B49" s="55"/>
      <c r="C49" s="55"/>
    </row>
    <row r="50" spans="1:12" ht="30.75" customHeight="1" x14ac:dyDescent="0.25">
      <c r="A50" s="140" t="s">
        <v>44</v>
      </c>
      <c r="B50" s="140"/>
      <c r="C50" s="140"/>
      <c r="D50" s="140"/>
      <c r="E50" s="140"/>
      <c r="F50" s="140"/>
      <c r="G50" s="140"/>
    </row>
    <row r="51" spans="1:12" ht="30" customHeight="1" x14ac:dyDescent="0.25">
      <c r="A51" s="140" t="s">
        <v>45</v>
      </c>
      <c r="B51" s="140"/>
      <c r="C51" s="140"/>
      <c r="D51" s="140"/>
      <c r="E51" s="140"/>
      <c r="F51" s="140"/>
      <c r="G51" s="140"/>
      <c r="I51" s="3"/>
      <c r="J51" s="3"/>
      <c r="K51" s="3"/>
      <c r="L51" s="3"/>
    </row>
    <row r="52" spans="1:12" ht="32.25" customHeight="1" x14ac:dyDescent="0.25">
      <c r="A52" s="140" t="s">
        <v>46</v>
      </c>
      <c r="B52" s="140"/>
      <c r="C52" s="140"/>
      <c r="D52" s="140"/>
      <c r="E52" s="140"/>
      <c r="F52" s="140"/>
      <c r="G52" s="140"/>
    </row>
    <row r="53" spans="1:12" ht="20.25" customHeight="1" x14ac:dyDescent="0.25">
      <c r="A53" s="140" t="s">
        <v>47</v>
      </c>
      <c r="B53" s="140"/>
      <c r="C53" s="140"/>
      <c r="D53" s="140"/>
      <c r="E53" s="140"/>
      <c r="F53" s="140"/>
      <c r="G53" s="140"/>
    </row>
    <row r="54" spans="1:12" ht="30.75" customHeight="1" x14ac:dyDescent="0.25">
      <c r="A54" s="138" t="s">
        <v>48</v>
      </c>
      <c r="B54" s="138"/>
      <c r="C54" s="138"/>
      <c r="D54" s="138"/>
      <c r="E54" s="138"/>
      <c r="F54" s="138"/>
      <c r="G54" s="138"/>
    </row>
    <row r="55" spans="1:12" x14ac:dyDescent="0.25">
      <c r="A55" s="3" t="s">
        <v>81</v>
      </c>
    </row>
    <row r="56" spans="1:12" ht="47.25" customHeight="1" x14ac:dyDescent="0.25">
      <c r="A56" s="140" t="s">
        <v>52</v>
      </c>
      <c r="B56" s="140"/>
      <c r="C56" s="140"/>
      <c r="D56" s="140"/>
      <c r="E56" s="140"/>
      <c r="F56" s="140"/>
      <c r="G56" s="140"/>
    </row>
    <row r="57" spans="1:12" x14ac:dyDescent="0.25">
      <c r="A57" s="3" t="s">
        <v>82</v>
      </c>
    </row>
    <row r="59" spans="1:12" x14ac:dyDescent="0.25">
      <c r="A59" s="51" t="s">
        <v>83</v>
      </c>
    </row>
    <row r="60" spans="1:12" ht="32.25" customHeight="1" x14ac:dyDescent="0.25">
      <c r="A60" s="134" t="s">
        <v>109</v>
      </c>
      <c r="B60" s="134"/>
      <c r="C60" s="134"/>
      <c r="D60" s="134"/>
      <c r="E60" s="134"/>
      <c r="F60" s="134"/>
      <c r="G60" s="134"/>
    </row>
    <row r="61" spans="1:12" ht="44.25" customHeight="1" x14ac:dyDescent="0.25">
      <c r="A61" s="134" t="s">
        <v>86</v>
      </c>
      <c r="B61" s="134"/>
      <c r="C61" s="134"/>
      <c r="D61" s="134"/>
      <c r="E61" s="134"/>
      <c r="F61" s="134"/>
      <c r="G61" s="134"/>
    </row>
    <row r="62" spans="1:12" x14ac:dyDescent="0.25">
      <c r="A62" s="3" t="s">
        <v>96</v>
      </c>
    </row>
    <row r="63" spans="1:12" x14ac:dyDescent="0.25">
      <c r="A63" s="138" t="s">
        <v>97</v>
      </c>
      <c r="B63" s="138"/>
      <c r="C63" s="138"/>
      <c r="D63" s="138"/>
      <c r="E63" s="138"/>
      <c r="F63" s="138"/>
      <c r="G63" s="138"/>
    </row>
    <row r="64" spans="1:12" x14ac:dyDescent="0.25">
      <c r="A64" s="138"/>
      <c r="B64" s="138"/>
      <c r="C64" s="138"/>
      <c r="D64" s="138"/>
      <c r="E64" s="138"/>
      <c r="F64" s="138"/>
      <c r="G64" s="138"/>
    </row>
    <row r="65" spans="1:7" ht="15" customHeight="1" x14ac:dyDescent="0.25">
      <c r="A65" s="134" t="s">
        <v>98</v>
      </c>
      <c r="B65" s="134"/>
      <c r="C65" s="134"/>
      <c r="D65" s="134"/>
      <c r="E65" s="134"/>
      <c r="F65" s="134"/>
      <c r="G65" s="134"/>
    </row>
    <row r="66" spans="1:7" x14ac:dyDescent="0.25">
      <c r="A66" s="134"/>
      <c r="B66" s="134"/>
      <c r="C66" s="134"/>
      <c r="D66" s="134"/>
      <c r="E66" s="134"/>
      <c r="F66" s="134"/>
      <c r="G66" s="134"/>
    </row>
    <row r="67" spans="1:7" ht="35.25" customHeight="1" x14ac:dyDescent="0.25">
      <c r="A67" s="134" t="s">
        <v>99</v>
      </c>
      <c r="B67" s="134"/>
      <c r="C67" s="134"/>
      <c r="D67" s="134"/>
      <c r="E67" s="134"/>
      <c r="F67" s="134"/>
      <c r="G67" s="134"/>
    </row>
    <row r="68" spans="1:7" x14ac:dyDescent="0.25">
      <c r="A68" s="136" t="s">
        <v>100</v>
      </c>
      <c r="B68" s="136"/>
      <c r="C68" s="136"/>
      <c r="D68" s="136"/>
      <c r="E68" s="136"/>
      <c r="F68" s="136"/>
      <c r="G68" s="136"/>
    </row>
    <row r="69" spans="1:7" x14ac:dyDescent="0.25">
      <c r="A69" s="136"/>
      <c r="B69" s="136"/>
      <c r="C69" s="136"/>
      <c r="D69" s="136"/>
      <c r="E69" s="136"/>
      <c r="F69" s="136"/>
      <c r="G69" s="136"/>
    </row>
    <row r="71" spans="1:7" x14ac:dyDescent="0.25">
      <c r="A71" s="51" t="s">
        <v>92</v>
      </c>
    </row>
    <row r="72" spans="1:7" x14ac:dyDescent="0.25">
      <c r="A72" s="138" t="s">
        <v>94</v>
      </c>
      <c r="B72" s="138"/>
      <c r="C72" s="138"/>
      <c r="D72" s="138"/>
      <c r="E72" s="138"/>
      <c r="F72" s="138"/>
      <c r="G72" s="138"/>
    </row>
    <row r="73" spans="1:7" x14ac:dyDescent="0.25">
      <c r="A73" s="138"/>
      <c r="B73" s="138"/>
      <c r="C73" s="138"/>
      <c r="D73" s="138"/>
      <c r="E73" s="138"/>
      <c r="F73" s="138"/>
      <c r="G73" s="138"/>
    </row>
    <row r="74" spans="1:7" x14ac:dyDescent="0.25">
      <c r="A74" s="138"/>
      <c r="B74" s="138"/>
      <c r="C74" s="138"/>
      <c r="D74" s="138"/>
      <c r="E74" s="138"/>
      <c r="F74" s="138"/>
      <c r="G74" s="138"/>
    </row>
    <row r="75" spans="1:7" x14ac:dyDescent="0.25">
      <c r="A75" s="138" t="s">
        <v>101</v>
      </c>
      <c r="B75" s="138"/>
      <c r="C75" s="138"/>
      <c r="D75" s="138"/>
      <c r="E75" s="138"/>
      <c r="F75" s="138"/>
      <c r="G75" s="138"/>
    </row>
    <row r="76" spans="1:7" x14ac:dyDescent="0.25">
      <c r="A76" s="138"/>
      <c r="B76" s="138"/>
      <c r="C76" s="138"/>
      <c r="D76" s="138"/>
      <c r="E76" s="138"/>
      <c r="F76" s="138"/>
      <c r="G76" s="138"/>
    </row>
    <row r="77" spans="1:7" x14ac:dyDescent="0.25">
      <c r="A77" s="3" t="s">
        <v>95</v>
      </c>
    </row>
    <row r="78" spans="1:7" x14ac:dyDescent="0.25">
      <c r="A78" s="3" t="s">
        <v>102</v>
      </c>
    </row>
    <row r="80" spans="1:7" x14ac:dyDescent="0.25">
      <c r="A80" s="51" t="s">
        <v>115</v>
      </c>
    </row>
    <row r="81" spans="1:7" ht="15" customHeight="1" x14ac:dyDescent="0.25">
      <c r="A81" s="138" t="s">
        <v>122</v>
      </c>
      <c r="B81" s="138"/>
      <c r="C81" s="138"/>
      <c r="D81" s="138"/>
      <c r="E81" s="138"/>
      <c r="F81" s="138"/>
      <c r="G81" s="138"/>
    </row>
    <row r="82" spans="1:7" x14ac:dyDescent="0.25">
      <c r="A82" s="138"/>
      <c r="B82" s="138"/>
      <c r="C82" s="138"/>
      <c r="D82" s="138"/>
      <c r="E82" s="138"/>
      <c r="F82" s="138"/>
      <c r="G82" s="138"/>
    </row>
    <row r="83" spans="1:7" x14ac:dyDescent="0.25">
      <c r="A83" s="138"/>
      <c r="B83" s="138"/>
      <c r="C83" s="138"/>
      <c r="D83" s="138"/>
      <c r="E83" s="138"/>
      <c r="F83" s="138"/>
      <c r="G83" s="138"/>
    </row>
    <row r="84" spans="1:7" x14ac:dyDescent="0.25">
      <c r="A84" s="138"/>
      <c r="B84" s="138"/>
      <c r="C84" s="138"/>
      <c r="D84" s="138"/>
      <c r="E84" s="138"/>
      <c r="F84" s="138"/>
      <c r="G84" s="138"/>
    </row>
    <row r="85" spans="1:7" x14ac:dyDescent="0.25">
      <c r="A85" s="138" t="s">
        <v>123</v>
      </c>
      <c r="B85" s="138"/>
      <c r="C85" s="138"/>
      <c r="D85" s="138"/>
      <c r="E85" s="138"/>
      <c r="F85" s="138"/>
      <c r="G85" s="138"/>
    </row>
    <row r="86" spans="1:7" x14ac:dyDescent="0.25">
      <c r="A86" s="138"/>
      <c r="B86" s="138"/>
      <c r="C86" s="138"/>
      <c r="D86" s="138"/>
      <c r="E86" s="138"/>
      <c r="F86" s="138"/>
      <c r="G86" s="138"/>
    </row>
    <row r="87" spans="1:7" x14ac:dyDescent="0.25">
      <c r="A87" s="138" t="s">
        <v>124</v>
      </c>
      <c r="B87" s="138"/>
      <c r="C87" s="138"/>
      <c r="D87" s="138"/>
      <c r="E87" s="138"/>
      <c r="F87" s="138"/>
      <c r="G87" s="138"/>
    </row>
    <row r="88" spans="1:7" x14ac:dyDescent="0.25">
      <c r="A88" s="138"/>
      <c r="B88" s="138"/>
      <c r="C88" s="138"/>
      <c r="D88" s="138"/>
      <c r="E88" s="138"/>
      <c r="F88" s="138"/>
      <c r="G88" s="138"/>
    </row>
    <row r="89" spans="1:7" ht="15" customHeight="1" x14ac:dyDescent="0.25">
      <c r="A89" s="138" t="s">
        <v>125</v>
      </c>
      <c r="B89" s="138"/>
      <c r="C89" s="138"/>
      <c r="D89" s="138"/>
      <c r="E89" s="138"/>
      <c r="F89" s="138"/>
      <c r="G89" s="138"/>
    </row>
    <row r="90" spans="1:7" x14ac:dyDescent="0.25">
      <c r="A90" s="138"/>
      <c r="B90" s="138"/>
      <c r="C90" s="138"/>
      <c r="D90" s="138"/>
      <c r="E90" s="138"/>
      <c r="F90" s="138"/>
      <c r="G90" s="138"/>
    </row>
    <row r="92" spans="1:7" x14ac:dyDescent="0.25">
      <c r="A92" s="51" t="s">
        <v>114</v>
      </c>
    </row>
    <row r="93" spans="1:7" x14ac:dyDescent="0.25">
      <c r="A93" s="134" t="s">
        <v>111</v>
      </c>
      <c r="B93" s="134"/>
      <c r="C93" s="134"/>
      <c r="D93" s="134"/>
      <c r="E93" s="134"/>
      <c r="F93" s="134"/>
      <c r="G93" s="134"/>
    </row>
    <row r="94" spans="1:7" x14ac:dyDescent="0.25">
      <c r="A94" s="134"/>
      <c r="B94" s="134"/>
      <c r="C94" s="134"/>
      <c r="D94" s="134"/>
      <c r="E94" s="134"/>
      <c r="F94" s="134"/>
      <c r="G94" s="134"/>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N46" sqref="N46"/>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230" t="s">
        <v>130</v>
      </c>
      <c r="B1" s="230"/>
      <c r="C1" s="230"/>
      <c r="D1" s="230"/>
      <c r="E1" s="230"/>
      <c r="F1" s="230"/>
      <c r="G1" s="230"/>
      <c r="H1" s="230"/>
      <c r="I1" s="230"/>
      <c r="J1" s="230"/>
      <c r="K1" s="230"/>
      <c r="L1" s="230"/>
      <c r="M1" s="230"/>
      <c r="N1" s="230"/>
      <c r="O1" s="230"/>
      <c r="P1" s="230"/>
    </row>
    <row r="2" spans="1:16" s="3" customFormat="1" ht="3.6" customHeight="1" thickBot="1" x14ac:dyDescent="0.25">
      <c r="D2" s="2"/>
      <c r="E2" s="2"/>
      <c r="F2" s="2"/>
      <c r="G2" s="2"/>
      <c r="H2" s="2"/>
      <c r="I2" s="2"/>
      <c r="J2" s="2"/>
    </row>
    <row r="3" spans="1:16" ht="15" customHeight="1" x14ac:dyDescent="0.2">
      <c r="A3" s="231" t="s">
        <v>56</v>
      </c>
      <c r="B3" s="232"/>
      <c r="C3" s="233"/>
      <c r="D3" s="234" t="s">
        <v>126</v>
      </c>
      <c r="E3" s="234"/>
      <c r="F3" s="234"/>
      <c r="G3" s="234"/>
      <c r="H3" s="234"/>
      <c r="I3" s="235"/>
      <c r="J3" s="7"/>
      <c r="K3" s="221" t="s">
        <v>139</v>
      </c>
      <c r="L3" s="222"/>
      <c r="M3" s="222"/>
      <c r="N3" s="222"/>
      <c r="O3" s="222"/>
      <c r="P3" s="223"/>
    </row>
    <row r="4" spans="1:16" ht="15" customHeight="1" x14ac:dyDescent="0.2">
      <c r="A4" s="236" t="s">
        <v>34</v>
      </c>
      <c r="B4" s="237"/>
      <c r="C4" s="238"/>
      <c r="D4" s="239" t="s">
        <v>127</v>
      </c>
      <c r="E4" s="239"/>
      <c r="F4" s="239"/>
      <c r="G4" s="239"/>
      <c r="H4" s="239"/>
      <c r="I4" s="240"/>
      <c r="J4" s="4"/>
      <c r="K4" s="224"/>
      <c r="L4" s="225"/>
      <c r="M4" s="225"/>
      <c r="N4" s="225"/>
      <c r="O4" s="225"/>
      <c r="P4" s="226"/>
    </row>
    <row r="5" spans="1:16" ht="15" customHeight="1" x14ac:dyDescent="0.2">
      <c r="A5" s="236" t="s">
        <v>0</v>
      </c>
      <c r="B5" s="237"/>
      <c r="C5" s="238"/>
      <c r="D5" s="239" t="s">
        <v>128</v>
      </c>
      <c r="E5" s="239"/>
      <c r="F5" s="239"/>
      <c r="G5" s="239"/>
      <c r="H5" s="239"/>
      <c r="I5" s="240"/>
      <c r="J5" s="4"/>
      <c r="K5" s="224"/>
      <c r="L5" s="225"/>
      <c r="M5" s="225"/>
      <c r="N5" s="225"/>
      <c r="O5" s="225"/>
      <c r="P5" s="226"/>
    </row>
    <row r="6" spans="1:16" ht="25.5" customHeight="1" x14ac:dyDescent="0.2">
      <c r="A6" s="241" t="s">
        <v>9</v>
      </c>
      <c r="B6" s="242"/>
      <c r="C6" s="243"/>
      <c r="D6" s="244" t="s">
        <v>129</v>
      </c>
      <c r="E6" s="239"/>
      <c r="F6" s="239"/>
      <c r="G6" s="239"/>
      <c r="H6" s="239"/>
      <c r="I6" s="240"/>
      <c r="J6" s="4"/>
      <c r="K6" s="224"/>
      <c r="L6" s="225"/>
      <c r="M6" s="225"/>
      <c r="N6" s="225"/>
      <c r="O6" s="225"/>
      <c r="P6" s="226"/>
    </row>
    <row r="7" spans="1:16" ht="26.25" customHeight="1" thickBot="1" x14ac:dyDescent="0.25">
      <c r="A7" s="245" t="s">
        <v>8</v>
      </c>
      <c r="B7" s="246"/>
      <c r="C7" s="246"/>
      <c r="D7" s="247" t="s">
        <v>138</v>
      </c>
      <c r="E7" s="247"/>
      <c r="F7" s="247"/>
      <c r="G7" s="247"/>
      <c r="H7" s="247"/>
      <c r="I7" s="248"/>
      <c r="J7" s="4"/>
      <c r="K7" s="224"/>
      <c r="L7" s="225"/>
      <c r="M7" s="225"/>
      <c r="N7" s="225"/>
      <c r="O7" s="225"/>
      <c r="P7" s="226"/>
    </row>
    <row r="8" spans="1:16" ht="26.25" customHeight="1" x14ac:dyDescent="0.2">
      <c r="A8" s="89"/>
      <c r="B8" s="89"/>
      <c r="C8" s="89"/>
      <c r="D8" s="89"/>
      <c r="E8" s="89"/>
      <c r="F8" s="89"/>
      <c r="G8" s="89"/>
      <c r="H8" s="89"/>
      <c r="I8" s="89"/>
      <c r="J8" s="4"/>
      <c r="K8" s="224"/>
      <c r="L8" s="225"/>
      <c r="M8" s="225"/>
      <c r="N8" s="225"/>
      <c r="O8" s="225"/>
      <c r="P8" s="226"/>
    </row>
    <row r="9" spans="1:16" ht="26.25" customHeight="1" x14ac:dyDescent="0.2">
      <c r="A9" s="89"/>
      <c r="B9" s="89"/>
      <c r="C9" s="89"/>
      <c r="D9" s="89"/>
      <c r="E9" s="89"/>
      <c r="F9" s="89"/>
      <c r="G9" s="89"/>
      <c r="H9" s="89"/>
      <c r="I9" s="89"/>
      <c r="J9" s="4"/>
      <c r="K9" s="224"/>
      <c r="L9" s="225"/>
      <c r="M9" s="225"/>
      <c r="N9" s="225"/>
      <c r="O9" s="225"/>
      <c r="P9" s="226"/>
    </row>
    <row r="10" spans="1:16" ht="26.25" customHeight="1" x14ac:dyDescent="0.2">
      <c r="A10" s="89"/>
      <c r="B10" s="89"/>
      <c r="C10" s="89"/>
      <c r="D10" s="89"/>
      <c r="E10" s="89"/>
      <c r="F10" s="89"/>
      <c r="G10" s="89"/>
      <c r="H10" s="89"/>
      <c r="I10" s="89"/>
      <c r="J10" s="4"/>
      <c r="K10" s="224"/>
      <c r="L10" s="225"/>
      <c r="M10" s="225"/>
      <c r="N10" s="225"/>
      <c r="O10" s="225"/>
      <c r="P10" s="226"/>
    </row>
    <row r="11" spans="1:16" ht="26.25" customHeight="1" x14ac:dyDescent="0.2">
      <c r="A11" s="89"/>
      <c r="B11" s="89"/>
      <c r="C11" s="89"/>
      <c r="D11" s="89"/>
      <c r="E11" s="89"/>
      <c r="F11" s="89"/>
      <c r="G11" s="89"/>
      <c r="H11" s="89"/>
      <c r="I11" s="89"/>
      <c r="J11" s="4"/>
      <c r="K11" s="224"/>
      <c r="L11" s="225"/>
      <c r="M11" s="225"/>
      <c r="N11" s="225"/>
      <c r="O11" s="225"/>
      <c r="P11" s="226"/>
    </row>
    <row r="12" spans="1:16" ht="26.25" customHeight="1" x14ac:dyDescent="0.2">
      <c r="A12" s="89"/>
      <c r="B12" s="89"/>
      <c r="C12" s="89"/>
      <c r="D12" s="89"/>
      <c r="E12" s="89"/>
      <c r="F12" s="89"/>
      <c r="G12" s="89"/>
      <c r="H12" s="89"/>
      <c r="I12" s="89"/>
      <c r="J12" s="4"/>
      <c r="K12" s="224"/>
      <c r="L12" s="225"/>
      <c r="M12" s="225"/>
      <c r="N12" s="225"/>
      <c r="O12" s="225"/>
      <c r="P12" s="226"/>
    </row>
    <row r="13" spans="1:16" ht="26.25" customHeight="1" thickBot="1" x14ac:dyDescent="0.25">
      <c r="A13" s="89"/>
      <c r="B13" s="89"/>
      <c r="C13" s="89"/>
      <c r="D13" s="89"/>
      <c r="E13" s="89"/>
      <c r="F13" s="89"/>
      <c r="G13" s="89"/>
      <c r="H13" s="89"/>
      <c r="I13" s="89"/>
      <c r="J13" s="4"/>
      <c r="K13" s="227"/>
      <c r="L13" s="228"/>
      <c r="M13" s="228"/>
      <c r="N13" s="228"/>
      <c r="O13" s="228"/>
      <c r="P13" s="229"/>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70" t="s">
        <v>57</v>
      </c>
      <c r="B15" s="207" t="s">
        <v>1</v>
      </c>
      <c r="C15" s="208"/>
      <c r="D15" s="209"/>
      <c r="E15" s="200">
        <f>+$E$50</f>
        <v>42779</v>
      </c>
      <c r="F15" s="201"/>
      <c r="G15" s="197">
        <f>+$E$59</f>
        <v>0.11799598466873518</v>
      </c>
      <c r="H15" s="5"/>
      <c r="I15" s="5"/>
      <c r="J15" s="5"/>
      <c r="K15" s="5"/>
      <c r="L15" s="3"/>
      <c r="M15" s="3"/>
      <c r="N15" s="3"/>
      <c r="O15" s="3"/>
      <c r="P15" s="3"/>
    </row>
    <row r="16" spans="1:16" x14ac:dyDescent="0.2">
      <c r="A16" s="171"/>
      <c r="B16" s="202" t="s">
        <v>10</v>
      </c>
      <c r="C16" s="203"/>
      <c r="D16" s="204"/>
      <c r="E16" s="8">
        <f>+$H$51</f>
        <v>10958</v>
      </c>
      <c r="F16" s="10" t="s">
        <v>131</v>
      </c>
      <c r="G16" s="198"/>
      <c r="H16" s="5"/>
      <c r="I16" s="5"/>
      <c r="J16" s="5"/>
      <c r="K16" s="5"/>
      <c r="L16" s="3"/>
      <c r="M16" s="3"/>
      <c r="N16" s="3"/>
      <c r="O16" s="3"/>
      <c r="P16" s="3"/>
    </row>
    <row r="17" spans="1:16" x14ac:dyDescent="0.2">
      <c r="A17" s="171"/>
      <c r="B17" s="202" t="s">
        <v>11</v>
      </c>
      <c r="C17" s="203"/>
      <c r="D17" s="204"/>
      <c r="E17" s="8">
        <f>+$H$52</f>
        <v>0</v>
      </c>
      <c r="F17" s="10" t="s">
        <v>131</v>
      </c>
      <c r="G17" s="198"/>
      <c r="H17" s="5"/>
      <c r="I17" s="5"/>
      <c r="J17" s="5"/>
      <c r="K17" s="5"/>
      <c r="L17" s="3"/>
      <c r="M17" s="3"/>
      <c r="N17" s="3"/>
      <c r="O17" s="3"/>
      <c r="P17" s="3"/>
    </row>
    <row r="18" spans="1:16" x14ac:dyDescent="0.2">
      <c r="A18" s="171"/>
      <c r="B18" s="202" t="s">
        <v>24</v>
      </c>
      <c r="C18" s="203"/>
      <c r="D18" s="204"/>
      <c r="E18" s="8">
        <v>2</v>
      </c>
      <c r="F18" s="10" t="s">
        <v>131</v>
      </c>
      <c r="G18" s="198"/>
      <c r="H18" s="5"/>
      <c r="I18" s="5"/>
      <c r="J18" s="5"/>
      <c r="K18" s="5"/>
      <c r="L18" s="3"/>
      <c r="M18" s="3"/>
      <c r="N18" s="3"/>
      <c r="O18" s="3"/>
      <c r="P18" s="3"/>
    </row>
    <row r="19" spans="1:16" x14ac:dyDescent="0.2">
      <c r="A19" s="171"/>
      <c r="B19" s="56" t="s">
        <v>12</v>
      </c>
      <c r="C19" s="57"/>
      <c r="D19" s="58"/>
      <c r="E19" s="8">
        <f>+$H$54</f>
        <v>0</v>
      </c>
      <c r="F19" s="10" t="s">
        <v>131</v>
      </c>
      <c r="G19" s="198"/>
      <c r="H19" s="5"/>
      <c r="I19" s="5"/>
      <c r="J19" s="5"/>
      <c r="K19" s="5"/>
      <c r="L19" s="3"/>
      <c r="M19" s="3"/>
      <c r="N19" s="3"/>
      <c r="O19" s="3"/>
      <c r="P19" s="3"/>
    </row>
    <row r="20" spans="1:16" x14ac:dyDescent="0.2">
      <c r="A20" s="171"/>
      <c r="B20" s="56" t="s">
        <v>13</v>
      </c>
      <c r="C20" s="57"/>
      <c r="D20" s="58"/>
      <c r="E20" s="8">
        <f>+$E$55</f>
        <v>10958</v>
      </c>
      <c r="F20" s="10" t="s">
        <v>131</v>
      </c>
      <c r="G20" s="198"/>
      <c r="H20" s="3"/>
      <c r="I20" s="3"/>
      <c r="J20" s="3"/>
      <c r="K20" s="3"/>
      <c r="L20" s="3"/>
      <c r="M20" s="3"/>
      <c r="N20" s="3"/>
      <c r="O20" s="3"/>
      <c r="P20" s="3"/>
    </row>
    <row r="21" spans="1:16" ht="15" thickBot="1" x14ac:dyDescent="0.25">
      <c r="A21" s="171"/>
      <c r="B21" s="56" t="s">
        <v>6</v>
      </c>
      <c r="C21" s="57"/>
      <c r="D21" s="58"/>
      <c r="E21" s="195" t="str">
        <f>+$E$56</f>
        <v>N/A</v>
      </c>
      <c r="F21" s="196"/>
      <c r="G21" s="199"/>
      <c r="H21" s="3"/>
      <c r="I21" s="3"/>
      <c r="J21" s="3"/>
      <c r="K21" s="3"/>
      <c r="L21" s="3"/>
      <c r="M21" s="3"/>
      <c r="N21" s="3"/>
      <c r="O21" s="3"/>
      <c r="P21" s="3"/>
    </row>
    <row r="22" spans="1:16" ht="15" customHeight="1" x14ac:dyDescent="0.2">
      <c r="A22" s="171"/>
      <c r="B22" s="19" t="s">
        <v>5</v>
      </c>
      <c r="C22" s="20"/>
      <c r="D22" s="21"/>
      <c r="E22" s="9">
        <v>1110</v>
      </c>
      <c r="F22" s="11" t="s">
        <v>131</v>
      </c>
      <c r="G22" s="184" t="s">
        <v>50</v>
      </c>
      <c r="H22" s="3"/>
      <c r="I22" s="3"/>
      <c r="J22" s="3"/>
      <c r="K22" s="3"/>
      <c r="L22" s="3"/>
      <c r="M22" s="3"/>
      <c r="N22" s="3"/>
      <c r="O22" s="3"/>
      <c r="P22" s="3"/>
    </row>
    <row r="23" spans="1:16" ht="15" thickBot="1" x14ac:dyDescent="0.25">
      <c r="A23" s="172"/>
      <c r="B23" s="210" t="s">
        <v>2</v>
      </c>
      <c r="C23" s="211"/>
      <c r="D23" s="212"/>
      <c r="E23" s="205">
        <f>+$E$58</f>
        <v>53840</v>
      </c>
      <c r="F23" s="206"/>
      <c r="G23" s="185"/>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92" t="s">
        <v>58</v>
      </c>
      <c r="B25" s="154" t="s">
        <v>18</v>
      </c>
      <c r="C25" s="155"/>
      <c r="D25" s="155"/>
      <c r="E25" s="214">
        <v>168379577.09999999</v>
      </c>
      <c r="F25" s="215"/>
      <c r="G25" s="197">
        <f>+$E$68</f>
        <v>5.5743573725842308E-2</v>
      </c>
      <c r="H25" s="3"/>
      <c r="I25" s="3"/>
      <c r="J25" s="3"/>
      <c r="K25" s="3"/>
      <c r="L25" s="3"/>
      <c r="M25" s="3"/>
      <c r="N25" s="3"/>
      <c r="O25" s="3"/>
      <c r="P25" s="3"/>
    </row>
    <row r="26" spans="1:16" ht="15" customHeight="1" x14ac:dyDescent="0.2">
      <c r="A26" s="193"/>
      <c r="B26" s="157" t="s">
        <v>19</v>
      </c>
      <c r="C26" s="158"/>
      <c r="D26" s="158"/>
      <c r="E26" s="188">
        <f>+$E$63</f>
        <v>0</v>
      </c>
      <c r="F26" s="189"/>
      <c r="G26" s="198"/>
      <c r="H26" s="3"/>
      <c r="I26" s="3"/>
      <c r="J26" s="3"/>
      <c r="K26" s="3"/>
      <c r="L26" s="3"/>
      <c r="M26" s="3"/>
      <c r="N26" s="3"/>
      <c r="O26" s="3"/>
      <c r="P26" s="3"/>
    </row>
    <row r="27" spans="1:16" ht="15" customHeight="1" x14ac:dyDescent="0.2">
      <c r="A27" s="193"/>
      <c r="B27" s="157" t="s">
        <v>20</v>
      </c>
      <c r="C27" s="158"/>
      <c r="D27" s="158"/>
      <c r="E27" s="188">
        <f>+$E$64</f>
        <v>0</v>
      </c>
      <c r="F27" s="189"/>
      <c r="G27" s="198"/>
      <c r="H27" s="3"/>
      <c r="I27" s="3"/>
      <c r="J27" s="3"/>
      <c r="K27" s="3"/>
      <c r="L27" s="3"/>
      <c r="M27" s="3"/>
      <c r="N27" s="3"/>
      <c r="O27" s="3"/>
      <c r="P27" s="3"/>
    </row>
    <row r="28" spans="1:16" ht="15" customHeight="1" thickBot="1" x14ac:dyDescent="0.25">
      <c r="A28" s="193"/>
      <c r="B28" s="161" t="s">
        <v>21</v>
      </c>
      <c r="C28" s="162"/>
      <c r="D28" s="162"/>
      <c r="E28" s="219">
        <f>+E25+E26+E27</f>
        <v>168379577.09999999</v>
      </c>
      <c r="F28" s="220"/>
      <c r="G28" s="199"/>
      <c r="H28" s="3"/>
      <c r="I28" s="3"/>
      <c r="J28" s="3"/>
      <c r="K28" s="3"/>
      <c r="L28" s="3"/>
      <c r="M28" s="3"/>
      <c r="N28" s="3"/>
      <c r="O28" s="3"/>
      <c r="P28" s="3"/>
    </row>
    <row r="29" spans="1:16" ht="15.75" customHeight="1" x14ac:dyDescent="0.2">
      <c r="A29" s="193"/>
      <c r="B29" s="161" t="s">
        <v>3</v>
      </c>
      <c r="C29" s="162"/>
      <c r="D29" s="162"/>
      <c r="E29" s="217">
        <f>+$E$66</f>
        <v>9386079.3699999992</v>
      </c>
      <c r="F29" s="218"/>
      <c r="G29" s="213" t="s">
        <v>51</v>
      </c>
      <c r="H29" s="3"/>
      <c r="I29" s="3"/>
      <c r="J29" s="3"/>
      <c r="K29" s="3"/>
      <c r="L29" s="3"/>
      <c r="M29" s="3"/>
      <c r="N29" s="3"/>
      <c r="O29" s="3"/>
      <c r="P29" s="3"/>
    </row>
    <row r="30" spans="1:16" ht="15.75" customHeight="1" thickBot="1" x14ac:dyDescent="0.25">
      <c r="A30" s="194"/>
      <c r="B30" s="165" t="s">
        <v>49</v>
      </c>
      <c r="C30" s="166"/>
      <c r="D30" s="167"/>
      <c r="E30" s="190">
        <f>+$E$67</f>
        <v>0</v>
      </c>
      <c r="F30" s="191"/>
      <c r="G30" s="185"/>
      <c r="H30" s="3"/>
      <c r="I30" s="3"/>
      <c r="J30" s="3"/>
      <c r="K30" s="3"/>
      <c r="L30" s="5"/>
      <c r="M30" s="5"/>
      <c r="N30" s="5"/>
      <c r="O30" s="3"/>
      <c r="P30" s="3"/>
    </row>
    <row r="31" spans="1:16" ht="15" customHeight="1" x14ac:dyDescent="0.2">
      <c r="A31" s="186" t="s">
        <v>59</v>
      </c>
      <c r="B31" s="186"/>
      <c r="C31" s="186"/>
      <c r="D31" s="186"/>
      <c r="E31" s="186"/>
      <c r="F31" s="3"/>
      <c r="G31" s="3"/>
      <c r="H31" s="3"/>
      <c r="I31" s="3"/>
      <c r="J31" s="3"/>
      <c r="K31" s="3"/>
      <c r="M31" s="216" t="s">
        <v>60</v>
      </c>
      <c r="N31" s="216"/>
      <c r="O31" s="216"/>
      <c r="P31" s="216"/>
    </row>
    <row r="32" spans="1:16" ht="12" customHeight="1" thickBot="1" x14ac:dyDescent="0.25">
      <c r="A32" s="187"/>
      <c r="B32" s="187"/>
      <c r="C32" s="187"/>
      <c r="D32" s="187"/>
      <c r="E32" s="187"/>
      <c r="F32" s="3"/>
      <c r="G32" s="3"/>
      <c r="H32" s="3"/>
      <c r="I32" s="3"/>
      <c r="J32" s="3"/>
      <c r="K32" s="3"/>
      <c r="L32" s="28"/>
      <c r="M32" s="187"/>
      <c r="N32" s="187"/>
      <c r="O32" s="187"/>
      <c r="P32" s="187"/>
    </row>
    <row r="33" spans="1:33" ht="14.25" customHeight="1" x14ac:dyDescent="0.2">
      <c r="A33" s="175"/>
      <c r="B33" s="176"/>
      <c r="C33" s="176"/>
      <c r="D33" s="176"/>
      <c r="E33" s="176"/>
      <c r="F33" s="176"/>
      <c r="G33" s="176"/>
      <c r="H33" s="176"/>
      <c r="I33" s="176"/>
      <c r="J33" s="176"/>
      <c r="K33" s="176"/>
      <c r="L33" s="177"/>
      <c r="M33" s="175" t="s">
        <v>40</v>
      </c>
      <c r="N33" s="176"/>
      <c r="O33" s="176"/>
      <c r="P33" s="24"/>
    </row>
    <row r="34" spans="1:33" ht="14.25" customHeight="1" x14ac:dyDescent="0.2">
      <c r="A34" s="178"/>
      <c r="B34" s="179"/>
      <c r="C34" s="179"/>
      <c r="D34" s="179"/>
      <c r="E34" s="179"/>
      <c r="F34" s="179"/>
      <c r="G34" s="179"/>
      <c r="H34" s="179"/>
      <c r="I34" s="179"/>
      <c r="J34" s="179"/>
      <c r="K34" s="179"/>
      <c r="L34" s="180"/>
      <c r="M34" s="25"/>
      <c r="N34" s="26"/>
      <c r="O34" s="26"/>
      <c r="P34" s="27"/>
    </row>
    <row r="35" spans="1:33" ht="14.25" customHeight="1" x14ac:dyDescent="0.2">
      <c r="A35" s="178"/>
      <c r="B35" s="179"/>
      <c r="C35" s="179"/>
      <c r="D35" s="179"/>
      <c r="E35" s="179"/>
      <c r="F35" s="179"/>
      <c r="G35" s="179"/>
      <c r="H35" s="179"/>
      <c r="I35" s="179"/>
      <c r="J35" s="179"/>
      <c r="K35" s="179"/>
      <c r="L35" s="180"/>
      <c r="M35" s="25"/>
      <c r="N35" s="26"/>
      <c r="O35" s="26"/>
      <c r="P35" s="27"/>
    </row>
    <row r="36" spans="1:33" ht="14.25" customHeight="1" x14ac:dyDescent="0.2">
      <c r="A36" s="178"/>
      <c r="B36" s="179"/>
      <c r="C36" s="179"/>
      <c r="D36" s="179"/>
      <c r="E36" s="179"/>
      <c r="F36" s="179"/>
      <c r="G36" s="179"/>
      <c r="H36" s="179"/>
      <c r="I36" s="179"/>
      <c r="J36" s="179"/>
      <c r="K36" s="179"/>
      <c r="L36" s="180"/>
      <c r="M36" s="25"/>
      <c r="N36" s="26"/>
      <c r="O36" s="26"/>
      <c r="P36" s="27"/>
    </row>
    <row r="37" spans="1:33" ht="14.25" customHeight="1" x14ac:dyDescent="0.2">
      <c r="A37" s="178"/>
      <c r="B37" s="179"/>
      <c r="C37" s="179"/>
      <c r="D37" s="179"/>
      <c r="E37" s="179"/>
      <c r="F37" s="179"/>
      <c r="G37" s="179"/>
      <c r="H37" s="179"/>
      <c r="I37" s="179"/>
      <c r="J37" s="179"/>
      <c r="K37" s="179"/>
      <c r="L37" s="180"/>
      <c r="M37" s="25"/>
      <c r="N37" s="26"/>
      <c r="O37" s="26"/>
      <c r="P37" s="27"/>
    </row>
    <row r="38" spans="1:33" ht="14.25" customHeight="1" x14ac:dyDescent="0.2">
      <c r="A38" s="178"/>
      <c r="B38" s="179"/>
      <c r="C38" s="179"/>
      <c r="D38" s="179"/>
      <c r="E38" s="179"/>
      <c r="F38" s="179"/>
      <c r="G38" s="179"/>
      <c r="H38" s="179"/>
      <c r="I38" s="179"/>
      <c r="J38" s="179"/>
      <c r="K38" s="179"/>
      <c r="L38" s="180"/>
      <c r="M38" s="25"/>
      <c r="N38" s="26"/>
      <c r="O38" s="26"/>
      <c r="P38" s="27"/>
    </row>
    <row r="39" spans="1:33" ht="14.25" customHeight="1" x14ac:dyDescent="0.2">
      <c r="A39" s="178"/>
      <c r="B39" s="179"/>
      <c r="C39" s="179"/>
      <c r="D39" s="179"/>
      <c r="E39" s="179"/>
      <c r="F39" s="179"/>
      <c r="G39" s="179"/>
      <c r="H39" s="179"/>
      <c r="I39" s="179"/>
      <c r="J39" s="179"/>
      <c r="K39" s="179"/>
      <c r="L39" s="180"/>
      <c r="M39" s="25"/>
      <c r="N39" s="26"/>
      <c r="O39" s="26"/>
      <c r="P39" s="27"/>
    </row>
    <row r="40" spans="1:33" ht="15" customHeight="1" x14ac:dyDescent="0.2">
      <c r="A40" s="178"/>
      <c r="B40" s="179"/>
      <c r="C40" s="179"/>
      <c r="D40" s="179"/>
      <c r="E40" s="179"/>
      <c r="F40" s="179"/>
      <c r="G40" s="179"/>
      <c r="H40" s="179"/>
      <c r="I40" s="179"/>
      <c r="J40" s="179"/>
      <c r="K40" s="179"/>
      <c r="L40" s="180"/>
      <c r="M40" s="29"/>
      <c r="N40" s="5"/>
      <c r="O40" s="26"/>
      <c r="P40" s="27"/>
    </row>
    <row r="41" spans="1:33" ht="15" customHeight="1" x14ac:dyDescent="0.2">
      <c r="A41" s="178"/>
      <c r="B41" s="179"/>
      <c r="C41" s="179"/>
      <c r="D41" s="179"/>
      <c r="E41" s="179"/>
      <c r="F41" s="179"/>
      <c r="G41" s="179"/>
      <c r="H41" s="179"/>
      <c r="I41" s="179"/>
      <c r="J41" s="179"/>
      <c r="K41" s="179"/>
      <c r="L41" s="180"/>
      <c r="M41" s="25" t="s">
        <v>33</v>
      </c>
      <c r="N41" s="26"/>
      <c r="O41" s="26"/>
      <c r="P41" s="27"/>
    </row>
    <row r="42" spans="1:33" ht="14.25" customHeight="1" x14ac:dyDescent="0.2">
      <c r="A42" s="178"/>
      <c r="B42" s="179"/>
      <c r="C42" s="179"/>
      <c r="D42" s="179"/>
      <c r="E42" s="179"/>
      <c r="F42" s="179"/>
      <c r="G42" s="179"/>
      <c r="H42" s="179"/>
      <c r="I42" s="179"/>
      <c r="J42" s="179"/>
      <c r="K42" s="179"/>
      <c r="L42" s="180"/>
      <c r="M42" s="178" t="s">
        <v>127</v>
      </c>
      <c r="N42" s="179"/>
      <c r="O42" s="179"/>
      <c r="P42" s="27"/>
    </row>
    <row r="43" spans="1:33" ht="14.25" customHeight="1" x14ac:dyDescent="0.2">
      <c r="A43" s="178"/>
      <c r="B43" s="179"/>
      <c r="C43" s="179"/>
      <c r="D43" s="179"/>
      <c r="E43" s="179"/>
      <c r="F43" s="179"/>
      <c r="G43" s="179"/>
      <c r="H43" s="179"/>
      <c r="I43" s="179"/>
      <c r="J43" s="179"/>
      <c r="K43" s="179"/>
      <c r="L43" s="180"/>
      <c r="M43" s="25"/>
      <c r="N43" s="26"/>
      <c r="O43" s="26"/>
      <c r="P43" s="27"/>
    </row>
    <row r="44" spans="1:33" ht="14.25" customHeight="1" x14ac:dyDescent="0.2">
      <c r="A44" s="178"/>
      <c r="B44" s="179"/>
      <c r="C44" s="179"/>
      <c r="D44" s="179"/>
      <c r="E44" s="179"/>
      <c r="F44" s="179"/>
      <c r="G44" s="179"/>
      <c r="H44" s="179"/>
      <c r="I44" s="179"/>
      <c r="J44" s="179"/>
      <c r="K44" s="179"/>
      <c r="L44" s="180"/>
      <c r="M44" s="25"/>
      <c r="N44" s="26"/>
      <c r="O44" s="26"/>
      <c r="P44" s="27"/>
    </row>
    <row r="45" spans="1:33" ht="14.25" customHeight="1" x14ac:dyDescent="0.2">
      <c r="A45" s="178"/>
      <c r="B45" s="179"/>
      <c r="C45" s="179"/>
      <c r="D45" s="179"/>
      <c r="E45" s="179"/>
      <c r="F45" s="179"/>
      <c r="G45" s="179"/>
      <c r="H45" s="179"/>
      <c r="I45" s="179"/>
      <c r="J45" s="179"/>
      <c r="K45" s="179"/>
      <c r="L45" s="180"/>
      <c r="M45" s="25"/>
      <c r="N45" s="26"/>
      <c r="O45" s="26"/>
      <c r="P45" s="27"/>
    </row>
    <row r="46" spans="1:33" ht="14.25" customHeight="1" x14ac:dyDescent="0.2">
      <c r="A46" s="178"/>
      <c r="B46" s="179"/>
      <c r="C46" s="179"/>
      <c r="D46" s="179"/>
      <c r="E46" s="179"/>
      <c r="F46" s="179"/>
      <c r="G46" s="179"/>
      <c r="H46" s="179"/>
      <c r="I46" s="179"/>
      <c r="J46" s="179"/>
      <c r="K46" s="179"/>
      <c r="L46" s="180"/>
      <c r="M46" s="25"/>
      <c r="N46" s="26"/>
      <c r="O46" s="26"/>
      <c r="P46" s="27"/>
    </row>
    <row r="47" spans="1:33" ht="96.75" customHeight="1" thickBot="1" x14ac:dyDescent="0.25">
      <c r="A47" s="181"/>
      <c r="B47" s="182"/>
      <c r="C47" s="182"/>
      <c r="D47" s="182"/>
      <c r="E47" s="182"/>
      <c r="F47" s="182"/>
      <c r="G47" s="182"/>
      <c r="H47" s="182"/>
      <c r="I47" s="182"/>
      <c r="J47" s="182"/>
      <c r="K47" s="182"/>
      <c r="L47" s="183"/>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70" t="s">
        <v>42</v>
      </c>
      <c r="B50" s="17" t="s">
        <v>1</v>
      </c>
      <c r="C50" s="18"/>
      <c r="D50" s="18"/>
      <c r="E50" s="173">
        <v>42779</v>
      </c>
      <c r="F50" s="174"/>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71"/>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71"/>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71"/>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71"/>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71"/>
      <c r="B55" s="15" t="s">
        <v>13</v>
      </c>
      <c r="C55" s="16"/>
      <c r="D55" s="16"/>
      <c r="E55" s="46">
        <f>+H51+H52+H54</f>
        <v>10958</v>
      </c>
      <c r="F55" s="3"/>
      <c r="G55" s="3"/>
      <c r="H55" s="3"/>
      <c r="I55" s="3"/>
      <c r="J55" s="3"/>
      <c r="K55" s="3"/>
      <c r="L55" s="3"/>
      <c r="M55" s="3"/>
      <c r="N55" s="3"/>
      <c r="O55" s="3"/>
      <c r="P55" s="3"/>
    </row>
    <row r="56" spans="1:33" ht="15" customHeight="1" x14ac:dyDescent="0.2">
      <c r="A56" s="171"/>
      <c r="B56" s="15" t="s">
        <v>6</v>
      </c>
      <c r="C56" s="16"/>
      <c r="D56" s="16"/>
      <c r="E56" s="42" t="s">
        <v>7</v>
      </c>
      <c r="F56" s="3"/>
      <c r="G56" s="3"/>
      <c r="H56" s="3"/>
      <c r="I56" s="3"/>
      <c r="J56" s="3"/>
      <c r="K56" s="3"/>
      <c r="L56" s="3"/>
      <c r="M56" s="3"/>
      <c r="N56" s="3"/>
      <c r="O56" s="3"/>
      <c r="P56" s="3"/>
    </row>
    <row r="57" spans="1:33" ht="15" customHeight="1" thickBot="1" x14ac:dyDescent="0.25">
      <c r="A57" s="171"/>
      <c r="B57" s="19" t="s">
        <v>5</v>
      </c>
      <c r="C57" s="20"/>
      <c r="D57" s="20"/>
      <c r="E57" s="43">
        <v>1293</v>
      </c>
      <c r="F57" s="3"/>
      <c r="G57" s="3"/>
      <c r="H57" s="3"/>
      <c r="I57" s="3"/>
      <c r="J57" s="3"/>
      <c r="K57" s="3"/>
      <c r="L57" s="3"/>
      <c r="M57" s="3"/>
      <c r="N57" s="3"/>
      <c r="O57" s="3"/>
      <c r="P57" s="3"/>
    </row>
    <row r="58" spans="1:33" ht="15" customHeight="1" thickBot="1" x14ac:dyDescent="0.25">
      <c r="A58" s="172"/>
      <c r="B58" s="22" t="s">
        <v>2</v>
      </c>
      <c r="C58" s="23"/>
      <c r="D58" s="23"/>
      <c r="E58" s="173">
        <v>53840</v>
      </c>
      <c r="F58" s="174"/>
      <c r="G58" s="3"/>
      <c r="H58" s="3"/>
      <c r="I58" s="3"/>
      <c r="J58" s="3"/>
      <c r="K58" s="3"/>
      <c r="L58" s="3"/>
      <c r="M58" s="3"/>
      <c r="N58" s="3"/>
      <c r="O58" s="3"/>
      <c r="P58" s="3"/>
    </row>
    <row r="59" spans="1:33" ht="15" customHeight="1" thickBot="1" x14ac:dyDescent="0.25">
      <c r="A59" s="3"/>
      <c r="B59" s="22" t="s">
        <v>54</v>
      </c>
      <c r="C59" s="23"/>
      <c r="D59" s="23"/>
      <c r="E59" s="47">
        <f>+$E$57/$E$55</f>
        <v>0.11799598466873518</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51" t="s">
        <v>41</v>
      </c>
      <c r="B62" s="154" t="s">
        <v>18</v>
      </c>
      <c r="C62" s="155"/>
      <c r="D62" s="155"/>
      <c r="E62" s="156">
        <v>168379577.09999999</v>
      </c>
      <c r="F62" s="156"/>
      <c r="G62" s="3"/>
      <c r="H62" s="44" t="s">
        <v>22</v>
      </c>
      <c r="I62" s="142">
        <f>+E62/1000000</f>
        <v>168.37957710000001</v>
      </c>
      <c r="J62" s="143"/>
      <c r="K62" s="144"/>
      <c r="L62" s="3"/>
      <c r="M62" s="3"/>
      <c r="N62" s="3"/>
      <c r="O62" s="3"/>
      <c r="P62" s="3"/>
    </row>
    <row r="63" spans="1:33" x14ac:dyDescent="0.2">
      <c r="A63" s="152"/>
      <c r="B63" s="157" t="s">
        <v>19</v>
      </c>
      <c r="C63" s="158"/>
      <c r="D63" s="158"/>
      <c r="E63" s="159">
        <v>0</v>
      </c>
      <c r="F63" s="160"/>
      <c r="G63" s="3"/>
      <c r="H63" s="41" t="s">
        <v>4</v>
      </c>
      <c r="I63" s="145">
        <f t="shared" ref="I63:I64" si="0">+E63/1000000</f>
        <v>0</v>
      </c>
      <c r="J63" s="146"/>
      <c r="K63" s="147"/>
      <c r="L63" s="3"/>
      <c r="M63" s="3"/>
      <c r="N63" s="3"/>
      <c r="O63" s="3"/>
      <c r="P63" s="3"/>
    </row>
    <row r="64" spans="1:33" ht="15" thickBot="1" x14ac:dyDescent="0.25">
      <c r="A64" s="152"/>
      <c r="B64" s="157" t="s">
        <v>20</v>
      </c>
      <c r="C64" s="158"/>
      <c r="D64" s="158"/>
      <c r="E64" s="159">
        <v>0</v>
      </c>
      <c r="F64" s="160"/>
      <c r="G64" s="3"/>
      <c r="H64" s="45" t="s">
        <v>23</v>
      </c>
      <c r="I64" s="148">
        <f t="shared" si="0"/>
        <v>0</v>
      </c>
      <c r="J64" s="149"/>
      <c r="K64" s="150"/>
      <c r="L64" s="3"/>
      <c r="M64" s="3"/>
      <c r="N64" s="3"/>
      <c r="O64" s="3"/>
      <c r="P64" s="3"/>
    </row>
    <row r="65" spans="1:16" x14ac:dyDescent="0.2">
      <c r="A65" s="152"/>
      <c r="B65" s="161" t="s">
        <v>21</v>
      </c>
      <c r="C65" s="162"/>
      <c r="D65" s="162"/>
      <c r="E65" s="163">
        <f>+E62+E63+E64</f>
        <v>168379577.09999999</v>
      </c>
      <c r="F65" s="164"/>
      <c r="G65" s="3"/>
      <c r="H65" s="3"/>
      <c r="I65" s="3"/>
      <c r="J65" s="3"/>
      <c r="K65" s="3"/>
      <c r="L65" s="3"/>
      <c r="M65" s="3"/>
      <c r="N65" s="3"/>
      <c r="O65" s="3"/>
      <c r="P65" s="3"/>
    </row>
    <row r="66" spans="1:16" x14ac:dyDescent="0.2">
      <c r="A66" s="152"/>
      <c r="B66" s="161" t="s">
        <v>3</v>
      </c>
      <c r="C66" s="162"/>
      <c r="D66" s="162"/>
      <c r="E66" s="159">
        <v>9386079.3699999992</v>
      </c>
      <c r="F66" s="160"/>
      <c r="G66" s="3"/>
      <c r="H66" s="3"/>
      <c r="I66" s="3"/>
      <c r="J66" s="3"/>
      <c r="K66" s="3"/>
      <c r="L66" s="3"/>
      <c r="M66" s="3"/>
      <c r="N66" s="3"/>
      <c r="O66" s="3"/>
      <c r="P66" s="3"/>
    </row>
    <row r="67" spans="1:16" ht="15" thickBot="1" x14ac:dyDescent="0.25">
      <c r="A67" s="153"/>
      <c r="B67" s="165" t="s">
        <v>49</v>
      </c>
      <c r="C67" s="166"/>
      <c r="D67" s="167"/>
      <c r="E67" s="168">
        <v>0</v>
      </c>
      <c r="F67" s="169"/>
      <c r="G67" s="3"/>
      <c r="H67" s="3"/>
      <c r="I67" s="3"/>
      <c r="J67" s="3"/>
      <c r="K67" s="3"/>
      <c r="L67" s="3"/>
      <c r="M67" s="3"/>
      <c r="N67" s="3"/>
      <c r="O67" s="3"/>
      <c r="P67" s="3"/>
    </row>
    <row r="68" spans="1:16" ht="15" thickBot="1" x14ac:dyDescent="0.25">
      <c r="A68" s="3"/>
      <c r="B68" s="22" t="s">
        <v>55</v>
      </c>
      <c r="C68" s="23"/>
      <c r="D68" s="23"/>
      <c r="E68" s="47">
        <f>+E66/E65</f>
        <v>5.5743573725842308E-2</v>
      </c>
      <c r="F68" s="3"/>
      <c r="G68" s="3"/>
      <c r="H68" s="3"/>
      <c r="I68" s="3"/>
      <c r="J68" s="3"/>
      <c r="K68" s="3"/>
      <c r="L68" s="3"/>
      <c r="M68" s="3"/>
      <c r="N68" s="3"/>
      <c r="O68" s="3"/>
      <c r="P68" s="3"/>
    </row>
    <row r="69" spans="1:16" ht="15" thickBot="1" x14ac:dyDescent="0.25">
      <c r="A69" s="3"/>
      <c r="B69" s="141"/>
      <c r="C69" s="141"/>
      <c r="D69" s="141"/>
      <c r="E69" s="3"/>
      <c r="F69" s="3"/>
      <c r="G69" s="3"/>
      <c r="H69" s="3"/>
      <c r="I69" s="3"/>
      <c r="J69" s="3"/>
      <c r="K69" s="3"/>
      <c r="L69" s="3"/>
      <c r="M69" s="3"/>
      <c r="N69" s="3"/>
      <c r="O69" s="3"/>
      <c r="P69" s="3"/>
    </row>
    <row r="70" spans="1:16" x14ac:dyDescent="0.2">
      <c r="A70" s="3"/>
      <c r="B70" s="141"/>
      <c r="C70" s="141"/>
      <c r="D70" s="141"/>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zoomScaleNormal="90" workbookViewId="0">
      <selection activeCell="G40" sqref="G40"/>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30 noviembre 2020
Periodo que reporta: octubre&amp;R(2)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D130"/>
  <sheetViews>
    <sheetView topLeftCell="A28" workbookViewId="0">
      <selection activeCell="G137" sqref="G137"/>
    </sheetView>
  </sheetViews>
  <sheetFormatPr baseColWidth="10" defaultRowHeight="15" x14ac:dyDescent="0.25"/>
  <cols>
    <col min="2" max="2" width="15.5703125" customWidth="1"/>
    <col min="3" max="3" width="34.85546875" customWidth="1"/>
    <col min="4" max="4" width="24.85546875" bestFit="1" customWidth="1"/>
  </cols>
  <sheetData>
    <row r="1" spans="2:4" ht="21" x14ac:dyDescent="0.35">
      <c r="C1" s="92" t="s">
        <v>175</v>
      </c>
    </row>
    <row r="2" spans="2:4" ht="21" x14ac:dyDescent="0.35">
      <c r="B2" s="93" t="s">
        <v>176</v>
      </c>
      <c r="C2" s="250">
        <f>+D22+D42+D58+D76+D107+H127+D124+D129</f>
        <v>1874541277.8800001</v>
      </c>
      <c r="D2" s="251"/>
    </row>
    <row r="4" spans="2:4" x14ac:dyDescent="0.25">
      <c r="B4" s="249" t="s">
        <v>177</v>
      </c>
      <c r="C4" s="249"/>
      <c r="D4" s="249"/>
    </row>
    <row r="5" spans="2:4" x14ac:dyDescent="0.25">
      <c r="B5" s="94" t="s">
        <v>178</v>
      </c>
      <c r="C5" s="94" t="s">
        <v>179</v>
      </c>
      <c r="D5" s="94" t="s">
        <v>180</v>
      </c>
    </row>
    <row r="6" spans="2:4" ht="45" x14ac:dyDescent="0.25">
      <c r="B6" s="95">
        <v>43647</v>
      </c>
      <c r="C6" s="96" t="s">
        <v>181</v>
      </c>
      <c r="D6" s="97">
        <v>32960075.91</v>
      </c>
    </row>
    <row r="7" spans="2:4" ht="60" x14ac:dyDescent="0.25">
      <c r="B7" s="95">
        <v>43678</v>
      </c>
      <c r="C7" s="96" t="s">
        <v>182</v>
      </c>
      <c r="D7" s="97">
        <v>69394554.109999999</v>
      </c>
    </row>
    <row r="8" spans="2:4" ht="45" x14ac:dyDescent="0.25">
      <c r="B8" s="95">
        <v>43678</v>
      </c>
      <c r="C8" s="96" t="s">
        <v>183</v>
      </c>
      <c r="D8" s="97">
        <v>3899912.83</v>
      </c>
    </row>
    <row r="9" spans="2:4" ht="45" x14ac:dyDescent="0.25">
      <c r="B9" s="95">
        <v>43709</v>
      </c>
      <c r="C9" s="96" t="s">
        <v>184</v>
      </c>
      <c r="D9" s="97">
        <v>81315753.280000001</v>
      </c>
    </row>
    <row r="10" spans="2:4" ht="60" x14ac:dyDescent="0.25">
      <c r="B10" s="95">
        <v>43739</v>
      </c>
      <c r="C10" s="96" t="s">
        <v>185</v>
      </c>
      <c r="D10" s="97">
        <v>89113508.469999999</v>
      </c>
    </row>
    <row r="11" spans="2:4" ht="60" x14ac:dyDescent="0.25">
      <c r="B11" s="95">
        <v>43770</v>
      </c>
      <c r="C11" s="96" t="s">
        <v>186</v>
      </c>
      <c r="D11" s="97">
        <v>76727370</v>
      </c>
    </row>
    <row r="12" spans="2:4" ht="45" x14ac:dyDescent="0.25">
      <c r="B12" s="95">
        <v>43770</v>
      </c>
      <c r="C12" s="96" t="s">
        <v>187</v>
      </c>
      <c r="D12" s="97">
        <v>3324144.44</v>
      </c>
    </row>
    <row r="13" spans="2:4" ht="45" x14ac:dyDescent="0.25">
      <c r="B13" s="95">
        <v>43800</v>
      </c>
      <c r="C13" s="96" t="s">
        <v>188</v>
      </c>
      <c r="D13" s="97">
        <v>81332924.510000005</v>
      </c>
    </row>
    <row r="14" spans="2:4" ht="75" x14ac:dyDescent="0.25">
      <c r="B14" s="95">
        <v>43831</v>
      </c>
      <c r="C14" s="96" t="s">
        <v>189</v>
      </c>
      <c r="D14" s="97">
        <v>90384539.709999993</v>
      </c>
    </row>
    <row r="15" spans="2:4" ht="120" x14ac:dyDescent="0.25">
      <c r="B15" s="95">
        <v>43862</v>
      </c>
      <c r="C15" s="96" t="s">
        <v>190</v>
      </c>
      <c r="D15" s="97">
        <v>77205517.489999995</v>
      </c>
    </row>
    <row r="16" spans="2:4" ht="75" x14ac:dyDescent="0.25">
      <c r="B16" s="95">
        <v>43891</v>
      </c>
      <c r="C16" s="96" t="s">
        <v>191</v>
      </c>
      <c r="D16" s="97">
        <v>78743087.870000005</v>
      </c>
    </row>
    <row r="17" spans="2:4" ht="75" x14ac:dyDescent="0.25">
      <c r="B17" s="95">
        <v>43922</v>
      </c>
      <c r="C17" s="96" t="s">
        <v>192</v>
      </c>
      <c r="D17" s="97">
        <v>52142712.780000001</v>
      </c>
    </row>
    <row r="18" spans="2:4" ht="75" x14ac:dyDescent="0.25">
      <c r="B18" s="95">
        <v>43983</v>
      </c>
      <c r="C18" s="96" t="s">
        <v>193</v>
      </c>
      <c r="D18" s="97">
        <v>69752842.319999993</v>
      </c>
    </row>
    <row r="19" spans="2:4" ht="90" x14ac:dyDescent="0.25">
      <c r="B19" s="95">
        <v>44013</v>
      </c>
      <c r="C19" s="96" t="s">
        <v>194</v>
      </c>
      <c r="D19" s="97">
        <v>59887259.340000004</v>
      </c>
    </row>
    <row r="20" spans="2:4" ht="90" x14ac:dyDescent="0.25">
      <c r="B20" s="95">
        <v>44044</v>
      </c>
      <c r="C20" s="96" t="s">
        <v>195</v>
      </c>
      <c r="D20" s="97">
        <v>67570297.209999993</v>
      </c>
    </row>
    <row r="21" spans="2:4" ht="30" x14ac:dyDescent="0.25">
      <c r="B21" s="95">
        <v>44075</v>
      </c>
      <c r="C21" s="96" t="s">
        <v>268</v>
      </c>
      <c r="D21" s="97">
        <v>73080074.849999994</v>
      </c>
    </row>
    <row r="22" spans="2:4" ht="21" x14ac:dyDescent="0.35">
      <c r="B22" s="95" t="s">
        <v>176</v>
      </c>
      <c r="C22" s="94"/>
      <c r="D22" s="98">
        <f>SUM(D6:D21)</f>
        <v>1006834575.1200001</v>
      </c>
    </row>
    <row r="24" spans="2:4" x14ac:dyDescent="0.25">
      <c r="B24" s="249" t="s">
        <v>196</v>
      </c>
      <c r="C24" s="249"/>
      <c r="D24" s="249"/>
    </row>
    <row r="25" spans="2:4" x14ac:dyDescent="0.25">
      <c r="B25" s="94" t="s">
        <v>178</v>
      </c>
      <c r="C25" s="94" t="s">
        <v>179</v>
      </c>
      <c r="D25" s="94" t="s">
        <v>180</v>
      </c>
    </row>
    <row r="26" spans="2:4" ht="45" x14ac:dyDescent="0.25">
      <c r="B26" s="95">
        <v>43647</v>
      </c>
      <c r="C26" s="96" t="s">
        <v>181</v>
      </c>
      <c r="D26" s="97">
        <v>30044567.780000001</v>
      </c>
    </row>
    <row r="27" spans="2:4" ht="60" x14ac:dyDescent="0.25">
      <c r="B27" s="95">
        <v>43678</v>
      </c>
      <c r="C27" s="96" t="s">
        <v>182</v>
      </c>
      <c r="D27" s="97">
        <v>65154890.170000002</v>
      </c>
    </row>
    <row r="28" spans="2:4" ht="45" x14ac:dyDescent="0.25">
      <c r="B28" s="95">
        <v>43678</v>
      </c>
      <c r="C28" s="96" t="s">
        <v>183</v>
      </c>
      <c r="D28" s="97">
        <v>2335986.7000000002</v>
      </c>
    </row>
    <row r="29" spans="2:4" ht="45" x14ac:dyDescent="0.25">
      <c r="B29" s="95">
        <v>43709</v>
      </c>
      <c r="C29" s="96" t="s">
        <v>184</v>
      </c>
      <c r="D29" s="97">
        <v>68862894.260000005</v>
      </c>
    </row>
    <row r="30" spans="2:4" ht="60" x14ac:dyDescent="0.25">
      <c r="B30" s="95">
        <v>43739</v>
      </c>
      <c r="C30" s="96" t="s">
        <v>185</v>
      </c>
      <c r="D30" s="97">
        <v>69185362.700000003</v>
      </c>
    </row>
    <row r="31" spans="2:4" ht="60" x14ac:dyDescent="0.25">
      <c r="B31" s="95">
        <v>43770</v>
      </c>
      <c r="C31" s="96" t="s">
        <v>186</v>
      </c>
      <c r="D31" s="97">
        <v>66571085</v>
      </c>
    </row>
    <row r="32" spans="2:4" ht="45" x14ac:dyDescent="0.25">
      <c r="B32" s="95">
        <v>43770</v>
      </c>
      <c r="C32" s="96" t="s">
        <v>197</v>
      </c>
      <c r="D32" s="97">
        <v>1130344.19</v>
      </c>
    </row>
    <row r="33" spans="2:4" ht="30" x14ac:dyDescent="0.25">
      <c r="B33" s="95">
        <v>43800</v>
      </c>
      <c r="C33" s="96" t="s">
        <v>198</v>
      </c>
      <c r="D33" s="97">
        <v>75444773.760000005</v>
      </c>
    </row>
    <row r="34" spans="2:4" ht="60" x14ac:dyDescent="0.25">
      <c r="B34" s="95">
        <v>43831</v>
      </c>
      <c r="C34" s="96" t="s">
        <v>199</v>
      </c>
      <c r="D34" s="97">
        <v>74475225.579999998</v>
      </c>
    </row>
    <row r="35" spans="2:4" ht="105" x14ac:dyDescent="0.25">
      <c r="B35" s="95">
        <v>43862</v>
      </c>
      <c r="C35" s="96" t="s">
        <v>200</v>
      </c>
      <c r="D35" s="97">
        <v>66600544.399999999</v>
      </c>
    </row>
    <row r="36" spans="2:4" ht="75" x14ac:dyDescent="0.25">
      <c r="B36" s="95">
        <v>43891</v>
      </c>
      <c r="C36" s="96" t="s">
        <v>201</v>
      </c>
      <c r="D36" s="97">
        <v>66131287.880000003</v>
      </c>
    </row>
    <row r="37" spans="2:4" ht="75" x14ac:dyDescent="0.25">
      <c r="B37" s="95">
        <v>43922</v>
      </c>
      <c r="C37" s="96" t="s">
        <v>202</v>
      </c>
      <c r="D37" s="97">
        <v>40606866.43</v>
      </c>
    </row>
    <row r="38" spans="2:4" ht="75" x14ac:dyDescent="0.25">
      <c r="B38" s="95">
        <v>43983</v>
      </c>
      <c r="C38" s="96" t="s">
        <v>203</v>
      </c>
      <c r="D38" s="97">
        <v>56511782.399999999</v>
      </c>
    </row>
    <row r="39" spans="2:4" ht="60" x14ac:dyDescent="0.25">
      <c r="B39" s="95">
        <v>44013</v>
      </c>
      <c r="C39" s="96" t="s">
        <v>204</v>
      </c>
      <c r="D39" s="97">
        <v>49483539.140000001</v>
      </c>
    </row>
    <row r="40" spans="2:4" ht="60" x14ac:dyDescent="0.25">
      <c r="B40" s="95">
        <v>44044</v>
      </c>
      <c r="C40" s="96" t="s">
        <v>205</v>
      </c>
      <c r="D40" s="97">
        <v>56996482.189999998</v>
      </c>
    </row>
    <row r="41" spans="2:4" ht="30" x14ac:dyDescent="0.25">
      <c r="B41" s="95">
        <v>44075</v>
      </c>
      <c r="C41" s="96" t="s">
        <v>269</v>
      </c>
      <c r="D41" s="97">
        <v>59266827.509999998</v>
      </c>
    </row>
    <row r="42" spans="2:4" ht="21" x14ac:dyDescent="0.35">
      <c r="B42" s="95" t="s">
        <v>176</v>
      </c>
      <c r="C42" s="94"/>
      <c r="D42" s="98">
        <f>SUM(D26:D41)</f>
        <v>848802460.08999991</v>
      </c>
    </row>
    <row r="43" spans="2:4" x14ac:dyDescent="0.25">
      <c r="D43" s="99"/>
    </row>
    <row r="44" spans="2:4" x14ac:dyDescent="0.25">
      <c r="B44" s="249" t="s">
        <v>206</v>
      </c>
      <c r="C44" s="249"/>
      <c r="D44" s="249"/>
    </row>
    <row r="45" spans="2:4" x14ac:dyDescent="0.25">
      <c r="B45" s="94" t="s">
        <v>178</v>
      </c>
      <c r="C45" s="94" t="s">
        <v>179</v>
      </c>
      <c r="D45" s="94" t="s">
        <v>180</v>
      </c>
    </row>
    <row r="46" spans="2:4" ht="45" x14ac:dyDescent="0.25">
      <c r="B46" s="95">
        <v>43647</v>
      </c>
      <c r="C46" s="96" t="s">
        <v>207</v>
      </c>
      <c r="D46" s="97">
        <v>15028.33</v>
      </c>
    </row>
    <row r="47" spans="2:4" ht="45" x14ac:dyDescent="0.25">
      <c r="B47" s="95">
        <v>43678</v>
      </c>
      <c r="C47" s="96" t="s">
        <v>208</v>
      </c>
      <c r="D47" s="97">
        <v>10886.56</v>
      </c>
    </row>
    <row r="48" spans="2:4" ht="45" x14ac:dyDescent="0.25">
      <c r="B48" s="95">
        <v>43709</v>
      </c>
      <c r="C48" s="96" t="s">
        <v>209</v>
      </c>
      <c r="D48" s="97">
        <v>20405.97</v>
      </c>
    </row>
    <row r="49" spans="2:4" ht="45" x14ac:dyDescent="0.25">
      <c r="B49" s="95">
        <v>43739</v>
      </c>
      <c r="C49" s="96" t="s">
        <v>210</v>
      </c>
      <c r="D49" s="97">
        <v>58716.74</v>
      </c>
    </row>
    <row r="50" spans="2:4" ht="45" x14ac:dyDescent="0.25">
      <c r="B50" s="95">
        <v>43770</v>
      </c>
      <c r="C50" s="96" t="s">
        <v>211</v>
      </c>
      <c r="D50" s="97">
        <v>22959.72</v>
      </c>
    </row>
    <row r="51" spans="2:4" ht="45" x14ac:dyDescent="0.25">
      <c r="B51" s="95">
        <v>43800</v>
      </c>
      <c r="C51" s="96" t="s">
        <v>212</v>
      </c>
      <c r="D51" s="97">
        <v>34027.9</v>
      </c>
    </row>
    <row r="52" spans="2:4" ht="45" x14ac:dyDescent="0.25">
      <c r="B52" s="95">
        <v>43831</v>
      </c>
      <c r="C52" s="96" t="s">
        <v>213</v>
      </c>
      <c r="D52" s="97">
        <v>65855.94</v>
      </c>
    </row>
    <row r="53" spans="2:4" ht="45" x14ac:dyDescent="0.25">
      <c r="B53" s="95">
        <v>43862</v>
      </c>
      <c r="C53" s="96" t="s">
        <v>214</v>
      </c>
      <c r="D53" s="97">
        <v>14610</v>
      </c>
    </row>
    <row r="54" spans="2:4" ht="45" x14ac:dyDescent="0.25">
      <c r="B54" s="95">
        <v>43891</v>
      </c>
      <c r="C54" s="96" t="s">
        <v>214</v>
      </c>
      <c r="D54" s="97">
        <v>30295.9</v>
      </c>
    </row>
    <row r="55" spans="2:4" ht="45" x14ac:dyDescent="0.25">
      <c r="B55" s="95">
        <v>43891</v>
      </c>
      <c r="C55" s="96" t="s">
        <v>214</v>
      </c>
      <c r="D55" s="97">
        <v>30295.9</v>
      </c>
    </row>
    <row r="56" spans="2:4" ht="45" x14ac:dyDescent="0.25">
      <c r="B56" s="95">
        <v>43952</v>
      </c>
      <c r="C56" s="96" t="s">
        <v>215</v>
      </c>
      <c r="D56" s="97">
        <v>26795</v>
      </c>
    </row>
    <row r="57" spans="2:4" x14ac:dyDescent="0.25">
      <c r="B57" s="95">
        <v>44044</v>
      </c>
      <c r="C57" t="s">
        <v>216</v>
      </c>
      <c r="D57" s="97">
        <v>81625</v>
      </c>
    </row>
    <row r="58" spans="2:4" ht="21" x14ac:dyDescent="0.35">
      <c r="B58" s="94"/>
      <c r="C58" s="94"/>
      <c r="D58" s="98">
        <f>SUM(D46:D57)</f>
        <v>411502.96</v>
      </c>
    </row>
    <row r="60" spans="2:4" x14ac:dyDescent="0.25">
      <c r="B60" s="249" t="s">
        <v>217</v>
      </c>
      <c r="C60" s="249"/>
      <c r="D60" s="249"/>
    </row>
    <row r="61" spans="2:4" x14ac:dyDescent="0.25">
      <c r="B61" s="94" t="s">
        <v>178</v>
      </c>
      <c r="C61" s="94" t="s">
        <v>179</v>
      </c>
      <c r="D61" s="94" t="s">
        <v>180</v>
      </c>
    </row>
    <row r="62" spans="2:4" ht="45" x14ac:dyDescent="0.25">
      <c r="B62" s="95">
        <v>43647</v>
      </c>
      <c r="C62" s="96" t="s">
        <v>218</v>
      </c>
      <c r="D62" s="97">
        <v>0.66</v>
      </c>
    </row>
    <row r="63" spans="2:4" ht="45" x14ac:dyDescent="0.25">
      <c r="B63" s="95">
        <v>43678</v>
      </c>
      <c r="C63" s="96" t="s">
        <v>218</v>
      </c>
      <c r="D63" s="97">
        <v>0.64</v>
      </c>
    </row>
    <row r="64" spans="2:4" ht="45" x14ac:dyDescent="0.25">
      <c r="B64" s="95">
        <v>43709</v>
      </c>
      <c r="C64" s="96" t="s">
        <v>218</v>
      </c>
      <c r="D64" s="97">
        <v>0.6</v>
      </c>
    </row>
    <row r="65" spans="2:4" ht="45" x14ac:dyDescent="0.25">
      <c r="B65" s="95">
        <v>43739</v>
      </c>
      <c r="C65" s="96" t="s">
        <v>218</v>
      </c>
      <c r="D65" s="97">
        <v>0.27</v>
      </c>
    </row>
    <row r="66" spans="2:4" ht="45" x14ac:dyDescent="0.25">
      <c r="B66" s="95">
        <v>43770</v>
      </c>
      <c r="C66" s="96" t="s">
        <v>218</v>
      </c>
      <c r="D66" s="97">
        <v>0.57999999999999996</v>
      </c>
    </row>
    <row r="67" spans="2:4" ht="45" x14ac:dyDescent="0.25">
      <c r="B67" s="95">
        <v>43800</v>
      </c>
      <c r="C67" s="96" t="s">
        <v>218</v>
      </c>
      <c r="D67" s="100">
        <v>0.34</v>
      </c>
    </row>
    <row r="68" spans="2:4" ht="45" x14ac:dyDescent="0.25">
      <c r="B68" s="95">
        <v>43831</v>
      </c>
      <c r="C68" s="96" t="s">
        <v>218</v>
      </c>
      <c r="D68" s="100">
        <v>0.75</v>
      </c>
    </row>
    <row r="69" spans="2:4" ht="45" x14ac:dyDescent="0.25">
      <c r="B69" s="95">
        <v>43862</v>
      </c>
      <c r="C69" s="96" t="s">
        <v>218</v>
      </c>
      <c r="D69" s="100">
        <v>0.33</v>
      </c>
    </row>
    <row r="70" spans="2:4" ht="45" x14ac:dyDescent="0.25">
      <c r="B70" s="95">
        <v>43891</v>
      </c>
      <c r="C70" s="96" t="s">
        <v>218</v>
      </c>
      <c r="D70" s="100">
        <v>0.27</v>
      </c>
    </row>
    <row r="71" spans="2:4" ht="45" x14ac:dyDescent="0.25">
      <c r="B71" s="95">
        <v>43922</v>
      </c>
      <c r="C71" s="96" t="s">
        <v>218</v>
      </c>
      <c r="D71" s="100">
        <v>0.62</v>
      </c>
    </row>
    <row r="72" spans="2:4" ht="45" x14ac:dyDescent="0.25">
      <c r="B72" s="95">
        <v>43983</v>
      </c>
      <c r="C72" s="96" t="s">
        <v>218</v>
      </c>
      <c r="D72" s="100">
        <v>0.49</v>
      </c>
    </row>
    <row r="73" spans="2:4" ht="45" x14ac:dyDescent="0.25">
      <c r="B73" s="95">
        <v>44013</v>
      </c>
      <c r="C73" s="96" t="s">
        <v>218</v>
      </c>
      <c r="D73" s="100">
        <v>0.3</v>
      </c>
    </row>
    <row r="74" spans="2:4" ht="45" x14ac:dyDescent="0.25">
      <c r="B74" s="95">
        <v>44044</v>
      </c>
      <c r="C74" s="96" t="s">
        <v>218</v>
      </c>
      <c r="D74" s="100">
        <v>0.36</v>
      </c>
    </row>
    <row r="75" spans="2:4" ht="45" x14ac:dyDescent="0.25">
      <c r="B75" s="95">
        <v>44075</v>
      </c>
      <c r="C75" s="96" t="s">
        <v>218</v>
      </c>
      <c r="D75" s="100">
        <v>0.44</v>
      </c>
    </row>
    <row r="76" spans="2:4" ht="21" x14ac:dyDescent="0.35">
      <c r="B76" s="94"/>
      <c r="C76" s="94"/>
      <c r="D76" s="98">
        <f>SUM(D62:D75)</f>
        <v>6.65</v>
      </c>
    </row>
    <row r="78" spans="2:4" x14ac:dyDescent="0.25">
      <c r="B78" s="249" t="s">
        <v>219</v>
      </c>
      <c r="C78" s="249"/>
      <c r="D78" s="249"/>
    </row>
    <row r="79" spans="2:4" x14ac:dyDescent="0.25">
      <c r="B79" s="94" t="s">
        <v>178</v>
      </c>
      <c r="C79" s="94" t="s">
        <v>179</v>
      </c>
      <c r="D79" s="94" t="s">
        <v>180</v>
      </c>
    </row>
    <row r="80" spans="2:4" ht="30" x14ac:dyDescent="0.25">
      <c r="B80" s="95">
        <v>43647</v>
      </c>
      <c r="C80" s="96" t="s">
        <v>220</v>
      </c>
      <c r="D80" s="97">
        <v>11180.67</v>
      </c>
    </row>
    <row r="81" spans="2:4" x14ac:dyDescent="0.25">
      <c r="B81" s="95">
        <v>43678</v>
      </c>
      <c r="C81" s="96" t="s">
        <v>221</v>
      </c>
      <c r="D81" s="97">
        <v>371584.87</v>
      </c>
    </row>
    <row r="82" spans="2:4" x14ac:dyDescent="0.25">
      <c r="B82" s="95">
        <v>43678</v>
      </c>
      <c r="C82" s="96" t="s">
        <v>222</v>
      </c>
      <c r="D82" s="97">
        <v>7218.26</v>
      </c>
    </row>
    <row r="83" spans="2:4" x14ac:dyDescent="0.25">
      <c r="B83" s="95">
        <v>43709</v>
      </c>
      <c r="C83" s="96" t="s">
        <v>221</v>
      </c>
      <c r="D83" s="97">
        <v>659219.19999999995</v>
      </c>
    </row>
    <row r="84" spans="2:4" x14ac:dyDescent="0.25">
      <c r="B84" s="95">
        <v>43709</v>
      </c>
      <c r="C84" s="96" t="s">
        <v>222</v>
      </c>
      <c r="D84" s="97">
        <v>13808.76</v>
      </c>
    </row>
    <row r="85" spans="2:4" x14ac:dyDescent="0.25">
      <c r="B85" s="95">
        <v>43739</v>
      </c>
      <c r="C85" s="96" t="s">
        <v>221</v>
      </c>
      <c r="D85" s="97">
        <v>820399.09</v>
      </c>
    </row>
    <row r="86" spans="2:4" x14ac:dyDescent="0.25">
      <c r="B86" s="95">
        <v>43739</v>
      </c>
      <c r="C86" s="96" t="s">
        <v>222</v>
      </c>
      <c r="D86" s="97">
        <v>20933.55</v>
      </c>
    </row>
    <row r="87" spans="2:4" x14ac:dyDescent="0.25">
      <c r="B87" s="95">
        <v>43770</v>
      </c>
      <c r="C87" s="96" t="s">
        <v>221</v>
      </c>
      <c r="D87" s="97">
        <v>904636.21</v>
      </c>
    </row>
    <row r="88" spans="2:4" x14ac:dyDescent="0.25">
      <c r="B88" s="95">
        <v>43770</v>
      </c>
      <c r="C88" s="96" t="s">
        <v>222</v>
      </c>
      <c r="D88" s="97">
        <v>24208.77</v>
      </c>
    </row>
    <row r="89" spans="2:4" x14ac:dyDescent="0.25">
      <c r="B89" s="95">
        <v>43800</v>
      </c>
      <c r="C89" s="96" t="s">
        <v>221</v>
      </c>
      <c r="D89" s="97">
        <v>1201070.1299999999</v>
      </c>
    </row>
    <row r="90" spans="2:4" x14ac:dyDescent="0.25">
      <c r="B90" s="95">
        <v>43800</v>
      </c>
      <c r="C90" s="96" t="s">
        <v>222</v>
      </c>
      <c r="D90" s="97">
        <v>27169.97</v>
      </c>
    </row>
    <row r="91" spans="2:4" x14ac:dyDescent="0.25">
      <c r="B91" s="95">
        <v>43831</v>
      </c>
      <c r="C91" s="96" t="s">
        <v>221</v>
      </c>
      <c r="D91" s="97">
        <v>1057915.3999999999</v>
      </c>
    </row>
    <row r="92" spans="2:4" x14ac:dyDescent="0.25">
      <c r="B92" s="95">
        <v>43831</v>
      </c>
      <c r="C92" s="96" t="s">
        <v>222</v>
      </c>
      <c r="D92" s="97">
        <v>29069.35</v>
      </c>
    </row>
    <row r="93" spans="2:4" x14ac:dyDescent="0.25">
      <c r="B93" s="95">
        <v>43862</v>
      </c>
      <c r="C93" s="96" t="s">
        <v>221</v>
      </c>
      <c r="D93" s="97">
        <v>613541.23</v>
      </c>
    </row>
    <row r="94" spans="2:4" x14ac:dyDescent="0.25">
      <c r="B94" s="95">
        <v>43862</v>
      </c>
      <c r="C94" s="96" t="s">
        <v>222</v>
      </c>
      <c r="D94" s="97">
        <v>27809.51</v>
      </c>
    </row>
    <row r="95" spans="2:4" x14ac:dyDescent="0.25">
      <c r="B95" s="95">
        <v>43891</v>
      </c>
      <c r="C95" s="96" t="s">
        <v>221</v>
      </c>
      <c r="D95" s="97">
        <v>1149606.6599999999</v>
      </c>
    </row>
    <row r="96" spans="2:4" x14ac:dyDescent="0.25">
      <c r="B96" s="95">
        <v>43891</v>
      </c>
      <c r="C96" s="96" t="s">
        <v>222</v>
      </c>
      <c r="D96" s="97">
        <v>43130.58</v>
      </c>
    </row>
    <row r="97" spans="2:4" x14ac:dyDescent="0.25">
      <c r="B97" s="95">
        <v>43922</v>
      </c>
      <c r="C97" s="96" t="s">
        <v>221</v>
      </c>
      <c r="D97" s="97">
        <v>939620.49</v>
      </c>
    </row>
    <row r="98" spans="2:4" x14ac:dyDescent="0.25">
      <c r="B98" s="95">
        <v>43922</v>
      </c>
      <c r="C98" s="96" t="s">
        <v>222</v>
      </c>
      <c r="D98" s="97">
        <v>59403.27</v>
      </c>
    </row>
    <row r="99" spans="2:4" x14ac:dyDescent="0.25">
      <c r="B99" s="95">
        <v>43983</v>
      </c>
      <c r="C99" s="96" t="s">
        <v>221</v>
      </c>
      <c r="D99" s="97">
        <v>1034045.51</v>
      </c>
    </row>
    <row r="100" spans="2:4" x14ac:dyDescent="0.25">
      <c r="B100" s="95">
        <v>43983</v>
      </c>
      <c r="C100" s="96" t="s">
        <v>222</v>
      </c>
      <c r="D100" s="97">
        <v>59708.53</v>
      </c>
    </row>
    <row r="101" spans="2:4" x14ac:dyDescent="0.25">
      <c r="B101" s="95">
        <v>44013</v>
      </c>
      <c r="C101" s="96" t="s">
        <v>221</v>
      </c>
      <c r="D101" s="97">
        <v>978186.16</v>
      </c>
    </row>
    <row r="102" spans="2:4" x14ac:dyDescent="0.25">
      <c r="B102" s="95">
        <v>44013</v>
      </c>
      <c r="C102" s="96" t="s">
        <v>222</v>
      </c>
      <c r="D102" s="97">
        <v>60186.16</v>
      </c>
    </row>
    <row r="103" spans="2:4" x14ac:dyDescent="0.25">
      <c r="B103" s="95">
        <v>44044</v>
      </c>
      <c r="C103" s="96" t="s">
        <v>221</v>
      </c>
      <c r="D103" s="97">
        <v>1101010.4099999999</v>
      </c>
    </row>
    <row r="104" spans="2:4" x14ac:dyDescent="0.25">
      <c r="B104" s="95">
        <v>44044</v>
      </c>
      <c r="C104" s="96" t="s">
        <v>222</v>
      </c>
      <c r="D104" s="97">
        <v>52689.78</v>
      </c>
    </row>
    <row r="105" spans="2:4" x14ac:dyDescent="0.25">
      <c r="B105" s="95">
        <v>44075</v>
      </c>
      <c r="C105" s="96" t="s">
        <v>221</v>
      </c>
      <c r="D105" s="97">
        <v>856576.2</v>
      </c>
    </row>
    <row r="106" spans="2:4" x14ac:dyDescent="0.25">
      <c r="B106" s="95">
        <v>44075</v>
      </c>
      <c r="C106" s="96" t="s">
        <v>222</v>
      </c>
      <c r="D106" s="97">
        <v>54849.94</v>
      </c>
    </row>
    <row r="107" spans="2:4" ht="21" x14ac:dyDescent="0.35">
      <c r="B107" s="94"/>
      <c r="C107" s="94"/>
      <c r="D107" s="98">
        <f>SUM(D80:D106)</f>
        <v>12178778.659999998</v>
      </c>
    </row>
    <row r="109" spans="2:4" x14ac:dyDescent="0.25">
      <c r="B109" s="249" t="s">
        <v>223</v>
      </c>
      <c r="C109" s="249"/>
      <c r="D109" s="249"/>
    </row>
    <row r="110" spans="2:4" x14ac:dyDescent="0.25">
      <c r="B110" s="94" t="s">
        <v>178</v>
      </c>
      <c r="C110" s="94" t="s">
        <v>179</v>
      </c>
      <c r="D110" s="94" t="s">
        <v>180</v>
      </c>
    </row>
    <row r="111" spans="2:4" ht="45" x14ac:dyDescent="0.25">
      <c r="B111" s="95">
        <v>43678</v>
      </c>
      <c r="C111" s="96" t="s">
        <v>224</v>
      </c>
      <c r="D111" s="97">
        <v>49480.84</v>
      </c>
    </row>
    <row r="112" spans="2:4" ht="45" x14ac:dyDescent="0.25">
      <c r="B112" s="95">
        <v>43678</v>
      </c>
      <c r="C112" s="96" t="s">
        <v>225</v>
      </c>
      <c r="D112" s="97">
        <v>53326.02</v>
      </c>
    </row>
    <row r="113" spans="2:4" ht="60" x14ac:dyDescent="0.25">
      <c r="B113" s="95">
        <v>43709</v>
      </c>
      <c r="C113" s="96" t="s">
        <v>226</v>
      </c>
      <c r="D113" s="97">
        <v>179941.16</v>
      </c>
    </row>
    <row r="114" spans="2:4" ht="60" x14ac:dyDescent="0.25">
      <c r="B114" s="95">
        <v>43739</v>
      </c>
      <c r="C114" s="96" t="s">
        <v>227</v>
      </c>
      <c r="D114" s="97">
        <v>103682.92</v>
      </c>
    </row>
    <row r="115" spans="2:4" ht="60" x14ac:dyDescent="0.25">
      <c r="B115" s="95">
        <v>43770</v>
      </c>
      <c r="C115" s="96" t="s">
        <v>228</v>
      </c>
      <c r="D115" s="97">
        <v>-20933.55</v>
      </c>
    </row>
    <row r="116" spans="2:4" ht="45" x14ac:dyDescent="0.25">
      <c r="B116" s="95">
        <v>43800</v>
      </c>
      <c r="C116" s="96" t="s">
        <v>229</v>
      </c>
      <c r="D116" s="97">
        <v>301407.06</v>
      </c>
    </row>
    <row r="117" spans="2:4" ht="45" x14ac:dyDescent="0.25">
      <c r="B117" s="95">
        <v>43831</v>
      </c>
      <c r="C117" s="96" t="s">
        <v>229</v>
      </c>
      <c r="D117" s="97">
        <v>47997.63</v>
      </c>
    </row>
    <row r="118" spans="2:4" ht="45" x14ac:dyDescent="0.25">
      <c r="B118" s="95">
        <v>43862</v>
      </c>
      <c r="C118" s="96" t="s">
        <v>229</v>
      </c>
      <c r="D118" s="97">
        <v>512191.99</v>
      </c>
    </row>
    <row r="119" spans="2:4" ht="45" x14ac:dyDescent="0.25">
      <c r="B119" s="95">
        <v>43891</v>
      </c>
      <c r="C119" s="96" t="s">
        <v>229</v>
      </c>
      <c r="D119" s="97">
        <v>1029673.78</v>
      </c>
    </row>
    <row r="120" spans="2:4" ht="30" x14ac:dyDescent="0.25">
      <c r="B120" s="95">
        <v>43983</v>
      </c>
      <c r="C120" s="96" t="s">
        <v>230</v>
      </c>
      <c r="D120" s="97">
        <v>456844.09</v>
      </c>
    </row>
    <row r="121" spans="2:4" ht="30" x14ac:dyDescent="0.25">
      <c r="B121" s="95">
        <v>44013</v>
      </c>
      <c r="C121" s="96" t="s">
        <v>230</v>
      </c>
      <c r="D121" s="97">
        <v>347380.74</v>
      </c>
    </row>
    <row r="122" spans="2:4" ht="30" x14ac:dyDescent="0.25">
      <c r="B122" s="95">
        <v>44044</v>
      </c>
      <c r="C122" s="96" t="s">
        <v>230</v>
      </c>
      <c r="D122" s="97">
        <v>698960.58</v>
      </c>
    </row>
    <row r="123" spans="2:4" ht="30" x14ac:dyDescent="0.25">
      <c r="B123" s="95">
        <v>44075</v>
      </c>
      <c r="C123" s="96" t="s">
        <v>230</v>
      </c>
      <c r="D123" s="97">
        <v>645482.53</v>
      </c>
    </row>
    <row r="124" spans="2:4" ht="21" x14ac:dyDescent="0.35">
      <c r="B124" s="94"/>
      <c r="C124" s="94"/>
      <c r="D124" s="98">
        <f>SUM(D111:D123)</f>
        <v>4405435.79</v>
      </c>
    </row>
    <row r="126" spans="2:4" x14ac:dyDescent="0.25">
      <c r="B126" s="249" t="s">
        <v>231</v>
      </c>
      <c r="C126" s="249"/>
      <c r="D126" s="249"/>
    </row>
    <row r="127" spans="2:4" x14ac:dyDescent="0.25">
      <c r="B127" s="94" t="s">
        <v>178</v>
      </c>
      <c r="C127" s="94" t="s">
        <v>179</v>
      </c>
      <c r="D127" s="94" t="s">
        <v>180</v>
      </c>
    </row>
    <row r="128" spans="2:4" x14ac:dyDescent="0.25">
      <c r="B128" s="95">
        <v>43891</v>
      </c>
      <c r="C128" s="94" t="s">
        <v>232</v>
      </c>
      <c r="D128" s="100">
        <v>1908518.61</v>
      </c>
    </row>
    <row r="129" spans="2:4" ht="21" x14ac:dyDescent="0.35">
      <c r="B129" s="94"/>
      <c r="C129" s="94"/>
      <c r="D129" s="98">
        <f>SUM(D128)</f>
        <v>1908518.61</v>
      </c>
    </row>
    <row r="130" spans="2:4" x14ac:dyDescent="0.25">
      <c r="D130" s="101"/>
    </row>
  </sheetData>
  <mergeCells count="8">
    <mergeCell ref="B126:D126"/>
    <mergeCell ref="C2:D2"/>
    <mergeCell ref="B4:D4"/>
    <mergeCell ref="B24:D24"/>
    <mergeCell ref="B44:D44"/>
    <mergeCell ref="B60:D60"/>
    <mergeCell ref="B78:D78"/>
    <mergeCell ref="B109:D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F44"/>
  <sheetViews>
    <sheetView workbookViewId="0">
      <selection activeCell="F2" sqref="F2"/>
    </sheetView>
  </sheetViews>
  <sheetFormatPr baseColWidth="10" defaultRowHeight="17.25" x14ac:dyDescent="0.3"/>
  <cols>
    <col min="1" max="1" width="11.42578125" style="102"/>
    <col min="2" max="2" width="15.42578125" style="102" customWidth="1"/>
    <col min="3" max="3" width="33.5703125" style="102" customWidth="1"/>
    <col min="4" max="4" width="28.28515625" style="102" bestFit="1" customWidth="1"/>
    <col min="5" max="5" width="49.28515625" style="102" customWidth="1"/>
    <col min="6" max="6" width="26.28515625" style="103" customWidth="1"/>
    <col min="7" max="7" width="23.85546875" style="102" customWidth="1"/>
    <col min="8" max="16384" width="11.42578125" style="102"/>
  </cols>
  <sheetData>
    <row r="1" spans="2:6" ht="21" x14ac:dyDescent="0.35">
      <c r="B1"/>
      <c r="C1" s="92" t="s">
        <v>175</v>
      </c>
      <c r="D1"/>
    </row>
    <row r="2" spans="2:6" ht="21" x14ac:dyDescent="0.35">
      <c r="B2" s="93" t="s">
        <v>176</v>
      </c>
      <c r="C2" s="250">
        <f>+D18+D33+D41+D25</f>
        <v>36351637888.290001</v>
      </c>
      <c r="D2" s="251"/>
    </row>
    <row r="4" spans="2:6" ht="18" thickBot="1" x14ac:dyDescent="0.35"/>
    <row r="5" spans="2:6" ht="19.5" thickBot="1" x14ac:dyDescent="0.35">
      <c r="B5" s="104" t="s">
        <v>233</v>
      </c>
      <c r="C5" s="105"/>
    </row>
    <row r="6" spans="2:6" ht="18" thickBot="1" x14ac:dyDescent="0.35"/>
    <row r="7" spans="2:6" ht="18" thickBot="1" x14ac:dyDescent="0.35">
      <c r="B7" s="106" t="s">
        <v>234</v>
      </c>
      <c r="C7" s="107" t="s">
        <v>235</v>
      </c>
      <c r="D7" s="107" t="s">
        <v>180</v>
      </c>
      <c r="E7" s="107" t="s">
        <v>236</v>
      </c>
      <c r="F7" s="108" t="s">
        <v>237</v>
      </c>
    </row>
    <row r="8" spans="2:6" ht="9.75" customHeight="1" thickBot="1" x14ac:dyDescent="0.35">
      <c r="B8" s="109"/>
      <c r="C8" s="110"/>
      <c r="D8" s="110"/>
      <c r="E8" s="110"/>
      <c r="F8" s="111"/>
    </row>
    <row r="9" spans="2:6" ht="35.25" thickBot="1" x14ac:dyDescent="0.35">
      <c r="B9" s="255">
        <v>43405</v>
      </c>
      <c r="C9" s="258" t="s">
        <v>238</v>
      </c>
      <c r="D9" s="261">
        <v>12369644853</v>
      </c>
      <c r="E9" s="112" t="s">
        <v>239</v>
      </c>
      <c r="F9" s="113">
        <v>530094785</v>
      </c>
    </row>
    <row r="10" spans="2:6" ht="35.25" thickBot="1" x14ac:dyDescent="0.35">
      <c r="B10" s="256"/>
      <c r="C10" s="259"/>
      <c r="D10" s="262"/>
      <c r="E10" s="112" t="s">
        <v>240</v>
      </c>
      <c r="F10" s="113">
        <v>399550068</v>
      </c>
    </row>
    <row r="11" spans="2:6" ht="35.25" thickBot="1" x14ac:dyDescent="0.35">
      <c r="B11" s="257"/>
      <c r="C11" s="260"/>
      <c r="D11" s="263"/>
      <c r="E11" s="112" t="s">
        <v>241</v>
      </c>
      <c r="F11" s="114">
        <v>11440000000</v>
      </c>
    </row>
    <row r="12" spans="2:6" ht="18" thickBot="1" x14ac:dyDescent="0.35">
      <c r="B12" s="115">
        <v>43455</v>
      </c>
      <c r="C12" s="116" t="s">
        <v>242</v>
      </c>
      <c r="D12" s="117">
        <v>3016070733</v>
      </c>
      <c r="E12" s="116" t="s">
        <v>243</v>
      </c>
      <c r="F12" s="117">
        <v>3016070733</v>
      </c>
    </row>
    <row r="13" spans="2:6" ht="35.25" thickBot="1" x14ac:dyDescent="0.35">
      <c r="B13" s="118" t="s">
        <v>244</v>
      </c>
      <c r="C13" s="119" t="s">
        <v>245</v>
      </c>
      <c r="D13" s="113">
        <v>474561886.77999997</v>
      </c>
      <c r="E13" s="112" t="s">
        <v>246</v>
      </c>
      <c r="F13" s="113">
        <v>474561886.77999997</v>
      </c>
    </row>
    <row r="14" spans="2:6" ht="35.25" thickBot="1" x14ac:dyDescent="0.35">
      <c r="B14" s="118" t="s">
        <v>244</v>
      </c>
      <c r="C14" s="119" t="s">
        <v>247</v>
      </c>
      <c r="D14" s="113">
        <v>294493038.31</v>
      </c>
      <c r="E14" s="112" t="s">
        <v>248</v>
      </c>
      <c r="F14" s="113">
        <v>294493038.31</v>
      </c>
    </row>
    <row r="15" spans="2:6" ht="52.5" thickBot="1" x14ac:dyDescent="0.35">
      <c r="B15" s="118" t="s">
        <v>244</v>
      </c>
      <c r="C15" s="119" t="s">
        <v>249</v>
      </c>
      <c r="D15" s="113">
        <v>3600000000</v>
      </c>
      <c r="E15" s="120" t="s">
        <v>250</v>
      </c>
      <c r="F15" s="113">
        <v>3600000000</v>
      </c>
    </row>
    <row r="16" spans="2:6" ht="52.5" thickBot="1" x14ac:dyDescent="0.35">
      <c r="B16" s="118" t="s">
        <v>244</v>
      </c>
      <c r="C16" s="119" t="s">
        <v>251</v>
      </c>
      <c r="D16" s="113">
        <v>768640578.53999996</v>
      </c>
      <c r="E16" s="120" t="s">
        <v>252</v>
      </c>
      <c r="F16" s="113">
        <v>768640578.53999996</v>
      </c>
    </row>
    <row r="17" spans="2:6" ht="35.25" thickBot="1" x14ac:dyDescent="0.35">
      <c r="B17" s="118" t="s">
        <v>244</v>
      </c>
      <c r="C17" s="119" t="s">
        <v>253</v>
      </c>
      <c r="D17" s="113">
        <v>15591617053</v>
      </c>
      <c r="E17" s="112" t="s">
        <v>254</v>
      </c>
      <c r="F17" s="113">
        <v>15591617053</v>
      </c>
    </row>
    <row r="18" spans="2:6" ht="18" thickBot="1" x14ac:dyDescent="0.35">
      <c r="B18" s="264" t="s">
        <v>176</v>
      </c>
      <c r="C18" s="265"/>
      <c r="D18" s="113">
        <f>SUM(D9:D17)</f>
        <v>36115028142.630005</v>
      </c>
      <c r="E18" s="121" t="s">
        <v>176</v>
      </c>
      <c r="F18" s="113">
        <f>SUM(F9:F17)</f>
        <v>36115028142.630005</v>
      </c>
    </row>
    <row r="19" spans="2:6" ht="18" thickBot="1" x14ac:dyDescent="0.35">
      <c r="B19" s="122"/>
      <c r="C19" s="122"/>
      <c r="D19" s="123"/>
      <c r="E19" s="124"/>
      <c r="F19" s="123"/>
    </row>
    <row r="20" spans="2:6" ht="18.75" thickBot="1" x14ac:dyDescent="0.35">
      <c r="B20" s="252" t="s">
        <v>255</v>
      </c>
      <c r="C20" s="253"/>
      <c r="D20" s="254"/>
    </row>
    <row r="21" spans="2:6" ht="18" thickBot="1" x14ac:dyDescent="0.35"/>
    <row r="22" spans="2:6" ht="18" thickBot="1" x14ac:dyDescent="0.35">
      <c r="B22" s="106" t="s">
        <v>234</v>
      </c>
      <c r="C22" s="107" t="s">
        <v>235</v>
      </c>
      <c r="D22" s="107" t="s">
        <v>180</v>
      </c>
      <c r="E22" s="107" t="s">
        <v>236</v>
      </c>
      <c r="F22" s="108" t="s">
        <v>237</v>
      </c>
    </row>
    <row r="23" spans="2:6" ht="9" customHeight="1" thickBot="1" x14ac:dyDescent="0.35">
      <c r="B23" s="109"/>
      <c r="C23" s="110"/>
      <c r="D23" s="110"/>
      <c r="E23" s="110"/>
      <c r="F23" s="111"/>
    </row>
    <row r="24" spans="2:6" ht="35.25" thickBot="1" x14ac:dyDescent="0.35">
      <c r="B24" s="115">
        <v>44074</v>
      </c>
      <c r="C24" s="125" t="s">
        <v>256</v>
      </c>
      <c r="D24" s="117">
        <v>1909018.61</v>
      </c>
      <c r="E24" s="125" t="s">
        <v>257</v>
      </c>
      <c r="F24" s="117">
        <v>1909018.61</v>
      </c>
    </row>
    <row r="25" spans="2:6" ht="18" thickBot="1" x14ac:dyDescent="0.35">
      <c r="B25" s="264" t="s">
        <v>176</v>
      </c>
      <c r="C25" s="265"/>
      <c r="D25" s="113">
        <f>+D24</f>
        <v>1909018.61</v>
      </c>
      <c r="E25" s="121" t="s">
        <v>176</v>
      </c>
      <c r="F25" s="113">
        <f>+F24</f>
        <v>1909018.61</v>
      </c>
    </row>
    <row r="26" spans="2:6" ht="18" thickBot="1" x14ac:dyDescent="0.35">
      <c r="B26" s="122"/>
      <c r="C26" s="122"/>
      <c r="D26" s="123"/>
      <c r="E26" s="124"/>
      <c r="F26" s="123"/>
    </row>
    <row r="27" spans="2:6" ht="18.75" thickBot="1" x14ac:dyDescent="0.35">
      <c r="B27" s="252" t="s">
        <v>258</v>
      </c>
      <c r="C27" s="253"/>
      <c r="D27" s="254"/>
    </row>
    <row r="28" spans="2:6" ht="18" thickBot="1" x14ac:dyDescent="0.35"/>
    <row r="29" spans="2:6" ht="18" thickBot="1" x14ac:dyDescent="0.35">
      <c r="B29" s="106" t="s">
        <v>234</v>
      </c>
      <c r="C29" s="107" t="s">
        <v>235</v>
      </c>
      <c r="D29" s="107" t="s">
        <v>180</v>
      </c>
      <c r="E29" s="107" t="s">
        <v>236</v>
      </c>
      <c r="F29" s="108" t="s">
        <v>237</v>
      </c>
    </row>
    <row r="30" spans="2:6" ht="8.25" customHeight="1" thickBot="1" x14ac:dyDescent="0.35">
      <c r="B30" s="109"/>
      <c r="C30" s="110"/>
      <c r="D30" s="110"/>
      <c r="E30" s="110"/>
      <c r="F30" s="111"/>
    </row>
    <row r="31" spans="2:6" ht="18" thickBot="1" x14ac:dyDescent="0.35">
      <c r="B31" s="115">
        <v>43677</v>
      </c>
      <c r="C31" s="126" t="s">
        <v>259</v>
      </c>
      <c r="D31" s="117">
        <v>6623917.1299999999</v>
      </c>
      <c r="E31" s="126" t="s">
        <v>260</v>
      </c>
      <c r="F31" s="117">
        <v>6623917.1299999999</v>
      </c>
    </row>
    <row r="32" spans="2:6" ht="35.25" thickBot="1" x14ac:dyDescent="0.35">
      <c r="B32" s="127">
        <v>43799</v>
      </c>
      <c r="C32" s="128" t="s">
        <v>261</v>
      </c>
      <c r="D32" s="113">
        <v>150780.46</v>
      </c>
      <c r="E32" s="129" t="s">
        <v>262</v>
      </c>
      <c r="F32" s="113">
        <v>150780.46</v>
      </c>
    </row>
    <row r="33" spans="2:6" ht="18" thickBot="1" x14ac:dyDescent="0.35">
      <c r="B33" s="264" t="s">
        <v>176</v>
      </c>
      <c r="C33" s="265"/>
      <c r="D33" s="113">
        <f>+D31+D32</f>
        <v>6774697.5899999999</v>
      </c>
      <c r="E33" s="121" t="s">
        <v>176</v>
      </c>
      <c r="F33" s="113">
        <f>+F31+F32</f>
        <v>6774697.5899999999</v>
      </c>
    </row>
    <row r="34" spans="2:6" ht="18" thickBot="1" x14ac:dyDescent="0.35"/>
    <row r="35" spans="2:6" ht="18.75" thickBot="1" x14ac:dyDescent="0.35">
      <c r="B35" s="252" t="s">
        <v>263</v>
      </c>
      <c r="C35" s="253"/>
      <c r="D35" s="254"/>
    </row>
    <row r="36" spans="2:6" ht="18" thickBot="1" x14ac:dyDescent="0.35"/>
    <row r="37" spans="2:6" ht="18" thickBot="1" x14ac:dyDescent="0.35">
      <c r="B37" s="106" t="s">
        <v>234</v>
      </c>
      <c r="C37" s="107" t="s">
        <v>235</v>
      </c>
      <c r="D37" s="107" t="s">
        <v>180</v>
      </c>
      <c r="E37" s="107" t="s">
        <v>236</v>
      </c>
      <c r="F37" s="108" t="s">
        <v>237</v>
      </c>
    </row>
    <row r="38" spans="2:6" ht="8.25" customHeight="1" thickBot="1" x14ac:dyDescent="0.35">
      <c r="B38" s="109"/>
      <c r="C38" s="110"/>
      <c r="D38" s="110"/>
      <c r="E38" s="110"/>
      <c r="F38" s="111"/>
    </row>
    <row r="39" spans="2:6" ht="52.5" thickBot="1" x14ac:dyDescent="0.35">
      <c r="B39" s="130">
        <v>43769</v>
      </c>
      <c r="C39" s="125" t="s">
        <v>264</v>
      </c>
      <c r="D39" s="117">
        <v>227775249</v>
      </c>
      <c r="E39" s="125" t="s">
        <v>265</v>
      </c>
      <c r="F39" s="117">
        <v>227775249</v>
      </c>
    </row>
    <row r="40" spans="2:6" ht="35.25" thickBot="1" x14ac:dyDescent="0.35">
      <c r="B40" s="131">
        <v>43799</v>
      </c>
      <c r="C40" s="128" t="s">
        <v>261</v>
      </c>
      <c r="D40" s="113">
        <v>150780.46</v>
      </c>
      <c r="E40" s="129" t="s">
        <v>262</v>
      </c>
      <c r="F40" s="113">
        <v>150780.46</v>
      </c>
    </row>
    <row r="41" spans="2:6" ht="18" thickBot="1" x14ac:dyDescent="0.35">
      <c r="B41" s="264" t="s">
        <v>176</v>
      </c>
      <c r="C41" s="265"/>
      <c r="D41" s="113">
        <f>+D39+D40</f>
        <v>227926029.46000001</v>
      </c>
      <c r="E41" s="121" t="s">
        <v>176</v>
      </c>
      <c r="F41" s="113">
        <f>+F39+F40</f>
        <v>227926029.46000001</v>
      </c>
    </row>
    <row r="42" spans="2:6" ht="18" thickBot="1" x14ac:dyDescent="0.35"/>
    <row r="43" spans="2:6" ht="18" thickBot="1" x14ac:dyDescent="0.35">
      <c r="B43" s="264" t="s">
        <v>266</v>
      </c>
      <c r="C43" s="265"/>
      <c r="D43" s="132">
        <f>+D18+D25+D33+D41</f>
        <v>36351637888.290001</v>
      </c>
    </row>
    <row r="44" spans="2:6" x14ac:dyDescent="0.3">
      <c r="B44" s="266" t="s">
        <v>267</v>
      </c>
      <c r="C44" s="266"/>
      <c r="D44" s="266"/>
    </row>
  </sheetData>
  <mergeCells count="13">
    <mergeCell ref="B44:D44"/>
    <mergeCell ref="B25:C25"/>
    <mergeCell ref="B27:D27"/>
    <mergeCell ref="B33:C33"/>
    <mergeCell ref="B35:D35"/>
    <mergeCell ref="B41:C41"/>
    <mergeCell ref="B43:C43"/>
    <mergeCell ref="B20:D20"/>
    <mergeCell ref="C2:D2"/>
    <mergeCell ref="B9:B11"/>
    <mergeCell ref="C9:C11"/>
    <mergeCell ref="D9:D11"/>
    <mergeCell ref="B18:C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zoomScaleNormal="100" workbookViewId="0">
      <selection activeCell="B40" sqref="B40"/>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43956</v>
      </c>
      <c r="C28" s="82" t="s">
        <v>163</v>
      </c>
      <c r="D28" s="83">
        <v>20</v>
      </c>
      <c r="E28" s="70">
        <f>1</f>
        <v>1</v>
      </c>
      <c r="F28" s="70"/>
      <c r="G28" s="70"/>
      <c r="H28" s="70"/>
      <c r="I28" s="72"/>
      <c r="J28" s="70"/>
      <c r="K28" s="72"/>
      <c r="L28" s="70"/>
      <c r="M28" s="72"/>
      <c r="N28" s="73"/>
      <c r="O28" s="70"/>
    </row>
    <row r="29" spans="1:15" ht="19.5" customHeight="1" x14ac:dyDescent="0.25">
      <c r="A29" s="70"/>
      <c r="B29" s="84">
        <v>44169</v>
      </c>
      <c r="C29" s="82" t="s">
        <v>171</v>
      </c>
      <c r="D29" s="83">
        <v>10</v>
      </c>
      <c r="E29" s="75">
        <f>1</f>
        <v>1</v>
      </c>
      <c r="F29" s="70"/>
      <c r="G29" s="70"/>
      <c r="H29" s="70"/>
      <c r="I29" s="70"/>
      <c r="J29" s="70"/>
      <c r="K29" s="70"/>
      <c r="L29" s="70"/>
      <c r="M29" s="70"/>
      <c r="N29" s="70"/>
      <c r="O29" s="70"/>
    </row>
    <row r="30" spans="1:15" ht="19.5" customHeight="1" x14ac:dyDescent="0.25">
      <c r="A30" s="70"/>
      <c r="B30" s="84">
        <v>44166</v>
      </c>
      <c r="C30" s="82" t="s">
        <v>172</v>
      </c>
      <c r="D30" s="86">
        <v>-5</v>
      </c>
      <c r="E30" s="75">
        <f>1</f>
        <v>1</v>
      </c>
      <c r="F30" s="70"/>
      <c r="G30" s="70"/>
      <c r="H30" s="70"/>
      <c r="I30" s="70"/>
      <c r="J30" s="70"/>
      <c r="K30" s="70"/>
      <c r="L30" s="70"/>
      <c r="M30" s="70"/>
      <c r="N30" s="70"/>
      <c r="O30" s="70"/>
    </row>
    <row r="31" spans="1:15" ht="19.5" customHeight="1" x14ac:dyDescent="0.25">
      <c r="A31" s="70"/>
      <c r="B31" s="84">
        <v>44173</v>
      </c>
      <c r="C31" s="82" t="s">
        <v>164</v>
      </c>
      <c r="D31" s="83">
        <v>-15</v>
      </c>
      <c r="E31" s="75">
        <f>1</f>
        <v>1</v>
      </c>
      <c r="F31" s="70"/>
      <c r="G31" s="70"/>
      <c r="H31" s="70"/>
      <c r="I31" s="70"/>
      <c r="J31" s="70"/>
      <c r="K31" s="70"/>
      <c r="L31" s="70"/>
      <c r="M31" s="70"/>
      <c r="N31" s="70"/>
      <c r="O31" s="70"/>
    </row>
    <row r="32" spans="1:15" ht="19.5" customHeight="1" x14ac:dyDescent="0.25">
      <c r="A32" s="70"/>
      <c r="B32" s="84">
        <v>44370</v>
      </c>
      <c r="C32" s="82" t="s">
        <v>165</v>
      </c>
      <c r="D32" s="86">
        <v>3</v>
      </c>
      <c r="E32" s="75">
        <f>1</f>
        <v>1</v>
      </c>
      <c r="F32" s="70"/>
      <c r="G32" s="70"/>
      <c r="H32" s="70"/>
      <c r="I32" s="70"/>
      <c r="J32" s="70"/>
      <c r="K32" s="70"/>
      <c r="L32" s="70"/>
      <c r="M32" s="70"/>
      <c r="N32" s="70"/>
      <c r="O32" s="70"/>
    </row>
    <row r="33" spans="1:15" ht="19.5" customHeight="1" x14ac:dyDescent="0.25">
      <c r="A33" s="70"/>
      <c r="B33" s="84">
        <v>44418</v>
      </c>
      <c r="C33" s="82" t="s">
        <v>166</v>
      </c>
      <c r="D33" s="83">
        <v>-7</v>
      </c>
      <c r="E33" s="75">
        <f>1</f>
        <v>1</v>
      </c>
      <c r="F33" s="70"/>
      <c r="G33" s="70"/>
      <c r="H33" s="70"/>
      <c r="I33" s="70"/>
      <c r="J33" s="70"/>
      <c r="K33" s="70"/>
      <c r="L33" s="70"/>
      <c r="M33" s="70"/>
      <c r="N33" s="70"/>
      <c r="O33" s="70"/>
    </row>
    <row r="34" spans="1:15" ht="19.5" customHeight="1" x14ac:dyDescent="0.25">
      <c r="A34" s="70"/>
      <c r="B34" s="84">
        <v>44403</v>
      </c>
      <c r="C34" s="82" t="s">
        <v>167</v>
      </c>
      <c r="D34" s="86">
        <v>18</v>
      </c>
      <c r="E34" s="75">
        <f>1</f>
        <v>1</v>
      </c>
      <c r="F34" s="70"/>
      <c r="G34" s="70"/>
      <c r="H34" s="70"/>
      <c r="I34" s="70"/>
      <c r="J34" s="70"/>
      <c r="K34" s="70"/>
      <c r="L34" s="70"/>
      <c r="M34" s="70"/>
      <c r="N34" s="70"/>
      <c r="O34" s="70"/>
    </row>
    <row r="35" spans="1:15" ht="19.5" customHeight="1" x14ac:dyDescent="0.25">
      <c r="A35" s="70"/>
      <c r="B35" s="84">
        <v>44417</v>
      </c>
      <c r="C35" s="82" t="s">
        <v>173</v>
      </c>
      <c r="D35" s="86">
        <v>-12</v>
      </c>
      <c r="E35" s="75">
        <f>1</f>
        <v>1</v>
      </c>
      <c r="F35" s="70"/>
      <c r="G35" s="70"/>
      <c r="H35" s="70"/>
      <c r="I35" s="70"/>
      <c r="J35" s="70"/>
      <c r="K35" s="70"/>
      <c r="L35" s="70"/>
      <c r="M35" s="70"/>
      <c r="N35" s="70"/>
      <c r="O35" s="70"/>
    </row>
    <row r="36" spans="1:15" ht="19.5" customHeight="1" x14ac:dyDescent="0.25">
      <c r="A36" s="70"/>
      <c r="B36" s="84">
        <v>44588</v>
      </c>
      <c r="C36" s="82" t="s">
        <v>174</v>
      </c>
      <c r="D36" s="86">
        <v>13</v>
      </c>
      <c r="E36" s="75">
        <f>1</f>
        <v>1</v>
      </c>
      <c r="F36" s="70"/>
      <c r="G36" s="70"/>
      <c r="H36" s="70"/>
      <c r="I36" s="70"/>
      <c r="J36" s="70"/>
      <c r="K36" s="70"/>
      <c r="L36" s="70"/>
      <c r="M36" s="70"/>
      <c r="N36" s="70"/>
      <c r="O36" s="70"/>
    </row>
    <row r="37" spans="1:15" ht="19.5" customHeight="1" x14ac:dyDescent="0.25">
      <c r="A37" s="70"/>
      <c r="B37" s="84">
        <v>44714</v>
      </c>
      <c r="C37" s="82" t="s">
        <v>168</v>
      </c>
      <c r="D37" s="86">
        <v>10</v>
      </c>
      <c r="E37" s="75">
        <f>1</f>
        <v>1</v>
      </c>
      <c r="F37" s="70"/>
      <c r="G37" s="70"/>
      <c r="H37" s="70"/>
      <c r="I37" s="70"/>
      <c r="J37" s="70"/>
      <c r="K37" s="70"/>
      <c r="L37" s="70"/>
      <c r="M37" s="70"/>
      <c r="N37" s="70"/>
      <c r="O37" s="70"/>
    </row>
    <row r="38" spans="1:15" ht="19.5" customHeight="1" x14ac:dyDescent="0.25">
      <c r="A38" s="70"/>
      <c r="B38" s="84">
        <v>44949</v>
      </c>
      <c r="C38" s="82" t="s">
        <v>169</v>
      </c>
      <c r="D38" s="83">
        <v>-5</v>
      </c>
      <c r="E38" s="75">
        <f>1</f>
        <v>1</v>
      </c>
      <c r="F38" s="70"/>
      <c r="G38" s="70"/>
      <c r="H38" s="76"/>
      <c r="I38" s="70"/>
      <c r="J38" s="70"/>
      <c r="K38" s="70"/>
      <c r="L38" s="70"/>
      <c r="M38" s="70"/>
      <c r="N38" s="70"/>
      <c r="O38" s="70"/>
    </row>
    <row r="39" spans="1:15" ht="19.5" customHeight="1" x14ac:dyDescent="0.25">
      <c r="A39" s="70"/>
      <c r="B39" s="84">
        <v>45216</v>
      </c>
      <c r="C39" s="82" t="s">
        <v>170</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3"/>
  <sheetViews>
    <sheetView zoomScale="80" zoomScaleNormal="80" zoomScaleSheetLayoutView="110" zoomScalePageLayoutView="60" workbookViewId="0">
      <selection activeCell="F13" sqref="F13"/>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7" x14ac:dyDescent="0.25">
      <c r="A1" s="269" t="s">
        <v>132</v>
      </c>
      <c r="B1" s="269"/>
      <c r="C1" s="269"/>
      <c r="D1" s="269"/>
      <c r="E1" s="269"/>
      <c r="F1" s="269"/>
    </row>
    <row r="2" spans="1:7" ht="15" customHeight="1" x14ac:dyDescent="0.25">
      <c r="A2" s="272" t="s">
        <v>113</v>
      </c>
      <c r="B2" s="272"/>
      <c r="C2" s="272"/>
      <c r="D2" s="272"/>
      <c r="E2" s="272"/>
      <c r="F2" s="272"/>
    </row>
    <row r="3" spans="1:7" ht="12" customHeight="1" x14ac:dyDescent="0.25">
      <c r="A3" s="273"/>
      <c r="B3" s="273"/>
      <c r="C3" s="273"/>
      <c r="D3" s="273"/>
      <c r="E3" s="273"/>
      <c r="F3" s="273"/>
    </row>
    <row r="4" spans="1:7" ht="15" customHeight="1" x14ac:dyDescent="0.25">
      <c r="A4" s="267" t="s">
        <v>118</v>
      </c>
      <c r="B4" s="268" t="s">
        <v>119</v>
      </c>
      <c r="C4" s="268"/>
      <c r="D4" s="268" t="s">
        <v>120</v>
      </c>
      <c r="E4" s="268"/>
      <c r="F4" s="270" t="s">
        <v>121</v>
      </c>
    </row>
    <row r="5" spans="1:7" x14ac:dyDescent="0.25">
      <c r="A5" s="267"/>
      <c r="B5" s="77" t="s">
        <v>116</v>
      </c>
      <c r="C5" s="77" t="s">
        <v>117</v>
      </c>
      <c r="D5" s="77" t="s">
        <v>116</v>
      </c>
      <c r="E5" s="77" t="s">
        <v>117</v>
      </c>
      <c r="F5" s="271"/>
    </row>
    <row r="6" spans="1:7" ht="90" x14ac:dyDescent="0.25">
      <c r="A6" s="90" t="s">
        <v>143</v>
      </c>
      <c r="B6" s="90" t="s">
        <v>140</v>
      </c>
      <c r="C6" s="90" t="s">
        <v>141</v>
      </c>
      <c r="D6" s="90" t="s">
        <v>140</v>
      </c>
      <c r="E6" s="90" t="s">
        <v>141</v>
      </c>
      <c r="F6" s="90" t="s">
        <v>142</v>
      </c>
    </row>
    <row r="7" spans="1:7" ht="30" x14ac:dyDescent="0.25">
      <c r="A7" s="90" t="s">
        <v>145</v>
      </c>
      <c r="B7" s="90" t="s">
        <v>7</v>
      </c>
      <c r="C7" s="90" t="s">
        <v>7</v>
      </c>
      <c r="D7" s="90" t="s">
        <v>7</v>
      </c>
      <c r="E7" s="90" t="s">
        <v>7</v>
      </c>
      <c r="F7" s="90" t="s">
        <v>149</v>
      </c>
    </row>
    <row r="8" spans="1:7" ht="30" x14ac:dyDescent="0.25">
      <c r="A8" s="90" t="s">
        <v>146</v>
      </c>
      <c r="B8" s="90" t="s">
        <v>7</v>
      </c>
      <c r="C8" s="90" t="s">
        <v>7</v>
      </c>
      <c r="D8" s="90" t="s">
        <v>7</v>
      </c>
      <c r="E8" s="90" t="s">
        <v>7</v>
      </c>
      <c r="F8" s="90" t="s">
        <v>152</v>
      </c>
    </row>
    <row r="9" spans="1:7" ht="30" x14ac:dyDescent="0.25">
      <c r="A9" s="90" t="s">
        <v>144</v>
      </c>
      <c r="B9" s="90" t="s">
        <v>7</v>
      </c>
      <c r="C9" s="90" t="s">
        <v>7</v>
      </c>
      <c r="D9" s="90" t="s">
        <v>7</v>
      </c>
      <c r="E9" s="90" t="s">
        <v>7</v>
      </c>
      <c r="F9" s="90" t="s">
        <v>150</v>
      </c>
    </row>
    <row r="10" spans="1:7" ht="225" x14ac:dyDescent="0.25">
      <c r="A10" s="90" t="s">
        <v>147</v>
      </c>
      <c r="B10" s="90" t="s">
        <v>7</v>
      </c>
      <c r="C10" s="90" t="s">
        <v>7</v>
      </c>
      <c r="D10" s="90" t="s">
        <v>151</v>
      </c>
      <c r="E10" s="90" t="s">
        <v>153</v>
      </c>
      <c r="F10" s="90" t="s">
        <v>154</v>
      </c>
    </row>
    <row r="11" spans="1:7" ht="75" x14ac:dyDescent="0.25">
      <c r="A11" s="90" t="s">
        <v>148</v>
      </c>
      <c r="B11" s="90" t="s">
        <v>7</v>
      </c>
      <c r="C11" s="90" t="s">
        <v>7</v>
      </c>
      <c r="D11" s="90" t="s">
        <v>7</v>
      </c>
      <c r="E11" s="90" t="s">
        <v>7</v>
      </c>
      <c r="F11" s="90" t="s">
        <v>155</v>
      </c>
    </row>
    <row r="12" spans="1:7" ht="87.75" customHeight="1" x14ac:dyDescent="0.25">
      <c r="A12" s="90" t="s">
        <v>271</v>
      </c>
      <c r="B12" s="90" t="s">
        <v>272</v>
      </c>
      <c r="C12" s="90" t="s">
        <v>274</v>
      </c>
      <c r="D12" s="90" t="s">
        <v>270</v>
      </c>
      <c r="E12" s="90" t="s">
        <v>273</v>
      </c>
      <c r="F12" s="90" t="s">
        <v>275</v>
      </c>
      <c r="G12" s="133"/>
    </row>
    <row r="13" spans="1:7" ht="34.5" customHeight="1" x14ac:dyDescent="0.25">
      <c r="A13" s="33"/>
      <c r="B13" s="33"/>
      <c r="C13" s="33"/>
      <c r="D13" s="33"/>
      <c r="E13" s="33"/>
      <c r="F13" s="33"/>
    </row>
    <row r="14" spans="1:7" ht="34.5" customHeight="1" x14ac:dyDescent="0.25">
      <c r="A14" s="33"/>
      <c r="B14" s="33"/>
      <c r="C14" s="33"/>
      <c r="D14" s="33"/>
      <c r="E14" s="33"/>
      <c r="F14" s="33"/>
    </row>
    <row r="15" spans="1:7" ht="34.5" customHeight="1" x14ac:dyDescent="0.25">
      <c r="A15" s="33"/>
      <c r="B15" s="33"/>
      <c r="C15" s="33"/>
      <c r="D15" s="33"/>
      <c r="E15" s="33"/>
      <c r="F15" s="33"/>
    </row>
    <row r="16" spans="1:7"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31 octubre 2020
Periodo que reporta: octubre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7</vt:i4>
      </vt:variant>
      <vt:variant>
        <vt:lpstr>Gráficos</vt:lpstr>
      </vt:variant>
      <vt:variant>
        <vt:i4>1</vt:i4>
      </vt:variant>
      <vt:variant>
        <vt:lpstr>Rangos con nombre</vt:lpstr>
      </vt:variant>
      <vt:variant>
        <vt:i4>8</vt:i4>
      </vt:variant>
    </vt:vector>
  </HeadingPairs>
  <TitlesOfParts>
    <vt:vector size="16" baseType="lpstr">
      <vt:lpstr>Instructivo</vt:lpstr>
      <vt:lpstr>Información Proyecto</vt:lpstr>
      <vt:lpstr>Avance financiero </vt:lpstr>
      <vt:lpstr>Ingresos</vt:lpstr>
      <vt:lpstr>Aportes</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2021-02-08T15:52:28Z</dcterms:modified>
</cp:coreProperties>
</file>